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Gmlppc04581\BITACORA_UPI\60. PTDI -2021-2025\Documentos finales - REVISADOS\8. ANEXO B - MATRICES\"/>
    </mc:Choice>
  </mc:AlternateContent>
  <bookViews>
    <workbookView xWindow="0" yWindow="0" windowWidth="28800" windowHeight="11520"/>
  </bookViews>
  <sheets>
    <sheet name="CONSOLIDADO_PC" sheetId="1" r:id="rId1"/>
  </sheets>
  <definedNames>
    <definedName name="_xlnm._FilterDatabase" localSheetId="0" hidden="1">CONSOLIDADO_PC!$A$2:$AL$124</definedName>
    <definedName name="_xlnm.Print_Area" localSheetId="0">CONSOLIDADO_PC!$A$1:$AL$180</definedName>
    <definedName name="Z_3F1268B9_F58E_449C_A02E_D0E2716BFBFD_.wvu.FilterData" localSheetId="0" hidden="1">CONSOLIDADO_PC!$A$6:$AL$125</definedName>
    <definedName name="Z_4F6EDEEA_F6A2_47DF_A5BC_D49B26A15CE5_.wvu.FilterData" localSheetId="0" hidden="1">CONSOLIDADO_PC!$A$6:$AO$125</definedName>
    <definedName name="Z_5E303AF2_6807_445A_9764_79D1CA8EDC02_.wvu.FilterData" localSheetId="0" hidden="1">CONSOLIDADO_PC!$A$6:$AO$125</definedName>
    <definedName name="Z_D48DA437_29DC_4155_B8E1_A2AD66E68A48_.wvu.FilterData" localSheetId="0" hidden="1">CONSOLIDADO_PC!$A$6:$AL$125</definedName>
  </definedNames>
  <calcPr calcId="152511"/>
  <customWorkbookViews>
    <customWorkbookView name="RONALD" guid="{D48DA437-29DC-4155-B8E1-A2AD66E68A48}" maximized="1" windowWidth="0" windowHeight="0" activeSheetId="0"/>
    <customWorkbookView name="PAMELA" guid="{3F1268B9-F58E-449C-A02E-D0E2716BFBFD}" maximized="1" windowWidth="0" windowHeight="0" activeSheetId="0"/>
    <customWorkbookView name="EDWARDS" guid="{5E303AF2-6807-445A-9764-79D1CA8EDC02}" maximized="1" windowWidth="0" windowHeight="0" activeSheetId="0"/>
    <customWorkbookView name="Elmer" guid="{4F6EDEEA-F6A2-47DF-A5BC-D49B26A15CE5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5" roundtripDataSignature="AMtx7mgm4zyhjRcVow4visnGX7oDiYfffg=="/>
    </ext>
  </extLst>
</workbook>
</file>

<file path=xl/calcChain.xml><?xml version="1.0" encoding="utf-8"?>
<calcChain xmlns="http://schemas.openxmlformats.org/spreadsheetml/2006/main">
  <c r="AN80" i="1" l="1"/>
  <c r="AO82" i="1"/>
  <c r="M128" i="1" l="1"/>
  <c r="AH132" i="1"/>
  <c r="AI132" i="1"/>
  <c r="AJ132" i="1"/>
  <c r="AK132" i="1"/>
  <c r="AL132" i="1"/>
  <c r="AH131" i="1"/>
  <c r="AI131" i="1"/>
  <c r="AJ131" i="1"/>
  <c r="AK131" i="1"/>
  <c r="AL131" i="1"/>
  <c r="AG125" i="1"/>
  <c r="AG122" i="1"/>
  <c r="AG121" i="1"/>
  <c r="AG113" i="1"/>
  <c r="AG112" i="1"/>
  <c r="AG109" i="1"/>
  <c r="AG106" i="1"/>
  <c r="AG102" i="1"/>
  <c r="AG97" i="1"/>
  <c r="AG94" i="1"/>
  <c r="AG93" i="1"/>
  <c r="AG89" i="1"/>
  <c r="AG85" i="1"/>
  <c r="AG84" i="1"/>
  <c r="AG81" i="1"/>
  <c r="AG77" i="1"/>
  <c r="AG75" i="1"/>
  <c r="AG69" i="1"/>
  <c r="AG68" i="1"/>
  <c r="AG67" i="1"/>
  <c r="AG66" i="1"/>
  <c r="AG65" i="1"/>
  <c r="AG64" i="1"/>
  <c r="AG61" i="1"/>
  <c r="AG58" i="1"/>
  <c r="AG55" i="1"/>
  <c r="AG52" i="1"/>
  <c r="AG51" i="1"/>
  <c r="AG48" i="1"/>
  <c r="AG45" i="1"/>
  <c r="AG41" i="1"/>
  <c r="AG40" i="1"/>
  <c r="AG34" i="1"/>
  <c r="AG33" i="1"/>
  <c r="AG29" i="1"/>
  <c r="AG25" i="1"/>
  <c r="AG22" i="1"/>
  <c r="AG21" i="1"/>
  <c r="AG17" i="1"/>
  <c r="AG14" i="1"/>
  <c r="AG8" i="1"/>
  <c r="AG7" i="1"/>
  <c r="AG9" i="1"/>
  <c r="AH133" i="1"/>
  <c r="AI133" i="1"/>
  <c r="AJ133" i="1"/>
  <c r="AK133" i="1"/>
  <c r="AL133" i="1"/>
  <c r="AH128" i="1"/>
  <c r="AI128" i="1"/>
  <c r="AJ128" i="1"/>
  <c r="AK128" i="1"/>
  <c r="AL128" i="1"/>
  <c r="AH124" i="1"/>
  <c r="AI124" i="1"/>
  <c r="AJ124" i="1"/>
  <c r="AK124" i="1"/>
  <c r="AL124" i="1"/>
  <c r="AH120" i="1"/>
  <c r="AI120" i="1"/>
  <c r="AJ120" i="1"/>
  <c r="AK120" i="1"/>
  <c r="AL120" i="1"/>
  <c r="AH111" i="1"/>
  <c r="AI111" i="1"/>
  <c r="AJ111" i="1"/>
  <c r="AK111" i="1"/>
  <c r="AL111" i="1"/>
  <c r="AH108" i="1"/>
  <c r="AI108" i="1"/>
  <c r="AJ108" i="1"/>
  <c r="AK108" i="1"/>
  <c r="AL108" i="1"/>
  <c r="AH105" i="1"/>
  <c r="AI105" i="1"/>
  <c r="AJ105" i="1"/>
  <c r="AK105" i="1"/>
  <c r="AL105" i="1"/>
  <c r="AH101" i="1"/>
  <c r="AI101" i="1"/>
  <c r="AJ101" i="1"/>
  <c r="AK101" i="1"/>
  <c r="AL101" i="1"/>
  <c r="AH96" i="1"/>
  <c r="AI96" i="1"/>
  <c r="AJ96" i="1"/>
  <c r="AK96" i="1"/>
  <c r="AL96" i="1"/>
  <c r="AH92" i="1"/>
  <c r="AI92" i="1"/>
  <c r="AJ92" i="1"/>
  <c r="AK92" i="1"/>
  <c r="AL92" i="1"/>
  <c r="AH88" i="1"/>
  <c r="AI88" i="1"/>
  <c r="AJ88" i="1"/>
  <c r="AK88" i="1"/>
  <c r="AL88" i="1"/>
  <c r="AH83" i="1"/>
  <c r="AI83" i="1"/>
  <c r="AJ83" i="1"/>
  <c r="AK83" i="1"/>
  <c r="AL83" i="1"/>
  <c r="AH80" i="1"/>
  <c r="AI80" i="1"/>
  <c r="AJ80" i="1"/>
  <c r="AK80" i="1"/>
  <c r="AL80" i="1"/>
  <c r="AH76" i="1"/>
  <c r="AI76" i="1"/>
  <c r="AJ76" i="1"/>
  <c r="AK76" i="1"/>
  <c r="AL76" i="1"/>
  <c r="AH74" i="1"/>
  <c r="AI74" i="1"/>
  <c r="AJ74" i="1"/>
  <c r="AK74" i="1"/>
  <c r="AL74" i="1"/>
  <c r="AH63" i="1"/>
  <c r="AI63" i="1"/>
  <c r="AJ63" i="1"/>
  <c r="AK63" i="1"/>
  <c r="AL63" i="1"/>
  <c r="AH60" i="1"/>
  <c r="AI60" i="1"/>
  <c r="AJ60" i="1"/>
  <c r="AK60" i="1"/>
  <c r="AL60" i="1"/>
  <c r="AH57" i="1"/>
  <c r="AI57" i="1"/>
  <c r="AJ57" i="1"/>
  <c r="AK57" i="1"/>
  <c r="AL57" i="1"/>
  <c r="AH54" i="1"/>
  <c r="AI54" i="1"/>
  <c r="AJ54" i="1"/>
  <c r="AK54" i="1"/>
  <c r="AL54" i="1"/>
  <c r="AL50" i="1"/>
  <c r="AH50" i="1"/>
  <c r="AI50" i="1"/>
  <c r="AJ50" i="1"/>
  <c r="AK50" i="1"/>
  <c r="AH47" i="1"/>
  <c r="AI47" i="1"/>
  <c r="AJ47" i="1"/>
  <c r="AK47" i="1"/>
  <c r="AL47" i="1"/>
  <c r="AH44" i="1"/>
  <c r="AI44" i="1"/>
  <c r="AJ44" i="1"/>
  <c r="AK44" i="1"/>
  <c r="AL44" i="1"/>
  <c r="AH39" i="1"/>
  <c r="AI39" i="1"/>
  <c r="AJ39" i="1"/>
  <c r="AK39" i="1"/>
  <c r="AL39" i="1"/>
  <c r="AH32" i="1"/>
  <c r="AI32" i="1"/>
  <c r="AJ32" i="1"/>
  <c r="AK32" i="1"/>
  <c r="AL32" i="1"/>
  <c r="AH28" i="1"/>
  <c r="AI28" i="1"/>
  <c r="AJ28" i="1"/>
  <c r="AK28" i="1"/>
  <c r="AL28" i="1"/>
  <c r="AH24" i="1"/>
  <c r="AI24" i="1"/>
  <c r="AJ24" i="1"/>
  <c r="AK24" i="1"/>
  <c r="AL24" i="1"/>
  <c r="AH20" i="1"/>
  <c r="AI20" i="1"/>
  <c r="AJ20" i="1"/>
  <c r="AK20" i="1"/>
  <c r="AL20" i="1"/>
  <c r="AH16" i="1"/>
  <c r="AI16" i="1"/>
  <c r="AJ16" i="1"/>
  <c r="AK16" i="1"/>
  <c r="AL16" i="1"/>
  <c r="AH13" i="1"/>
  <c r="AI13" i="1"/>
  <c r="AJ13" i="1"/>
  <c r="AK13" i="1"/>
  <c r="AL13" i="1"/>
  <c r="AH6" i="1"/>
  <c r="AI6" i="1"/>
  <c r="AJ6" i="1"/>
  <c r="AK6" i="1"/>
  <c r="AL6" i="1"/>
  <c r="AG124" i="1" l="1"/>
  <c r="AG96" i="1"/>
  <c r="AG28" i="1"/>
  <c r="AG83" i="1"/>
  <c r="AG120" i="1"/>
  <c r="AG60" i="1"/>
  <c r="AG39" i="1"/>
  <c r="AG24" i="1"/>
  <c r="AG57" i="1"/>
  <c r="AG92" i="1"/>
  <c r="AL127" i="1"/>
  <c r="AG50" i="1"/>
  <c r="AK127" i="1"/>
  <c r="AG13" i="1"/>
  <c r="AG47" i="1"/>
  <c r="AG80" i="1"/>
  <c r="AG111" i="1"/>
  <c r="AL135" i="1"/>
  <c r="AJ127" i="1"/>
  <c r="AG32" i="1"/>
  <c r="AG63" i="1"/>
  <c r="AG101" i="1"/>
  <c r="AK135" i="1"/>
  <c r="AG20" i="1"/>
  <c r="AG54" i="1"/>
  <c r="AG88" i="1"/>
  <c r="AJ135" i="1"/>
  <c r="AG6" i="1"/>
  <c r="AG44" i="1"/>
  <c r="AG76" i="1"/>
  <c r="AG108" i="1"/>
  <c r="AI135" i="1"/>
  <c r="AI127" i="1"/>
  <c r="AH135" i="1"/>
  <c r="AG16" i="1"/>
  <c r="AG74" i="1"/>
  <c r="AG105" i="1"/>
  <c r="AH127" i="1"/>
  <c r="AI137" i="1" l="1"/>
  <c r="AK137" i="1"/>
  <c r="AG127" i="1"/>
  <c r="AL137" i="1"/>
  <c r="AH137" i="1"/>
  <c r="AJ137" i="1"/>
  <c r="AG129" i="1" l="1"/>
  <c r="AG110" i="1"/>
  <c r="R106" i="1"/>
  <c r="S106" i="1" s="1"/>
  <c r="T106" i="1" s="1"/>
  <c r="U106" i="1" s="1"/>
  <c r="V106" i="1" s="1"/>
  <c r="AG104" i="1"/>
  <c r="AG103" i="1"/>
  <c r="AG100" i="1"/>
  <c r="AG99" i="1"/>
  <c r="AG98" i="1"/>
  <c r="AG95" i="1"/>
  <c r="AG87" i="1"/>
  <c r="AG82" i="1"/>
  <c r="AG79" i="1"/>
  <c r="AG78" i="1"/>
  <c r="AG59" i="1"/>
  <c r="AG56" i="1"/>
  <c r="Q56" i="1"/>
  <c r="AG19" i="1"/>
  <c r="AG18" i="1"/>
  <c r="AG15" i="1"/>
  <c r="AG12" i="1"/>
  <c r="AG11" i="1"/>
  <c r="AG10" i="1"/>
  <c r="AG132" i="1" l="1"/>
  <c r="AG131" i="1"/>
  <c r="AG133" i="1"/>
  <c r="AG128" i="1"/>
  <c r="AL130" i="1"/>
  <c r="AI327" i="1"/>
  <c r="AJ130" i="1"/>
  <c r="AK327" i="1"/>
  <c r="AG135" i="1" l="1"/>
  <c r="AG137" i="1" s="1"/>
  <c r="AI130" i="1"/>
  <c r="AK130" i="1"/>
  <c r="AJ327" i="1"/>
  <c r="AL327" i="1"/>
  <c r="AH130" i="1"/>
  <c r="AH327" i="1"/>
</calcChain>
</file>

<file path=xl/comments1.xml><?xml version="1.0" encoding="utf-8"?>
<comments xmlns="http://schemas.openxmlformats.org/spreadsheetml/2006/main">
  <authors>
    <author>Usuario</author>
  </authors>
  <commentList>
    <comment ref="P54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Puestos en mercados (2020)  6,670 
Comercio en via publica(2020)  26,626 
Licencias de funcionamiento(2020)   9,155 
TOTAL  42,451 
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D+GKXP19jAvuomjj8gIFCHy8lDw=="/>
    </ext>
  </extLst>
</comments>
</file>

<file path=xl/sharedStrings.xml><?xml version="1.0" encoding="utf-8"?>
<sst xmlns="http://schemas.openxmlformats.org/spreadsheetml/2006/main" count="2227" uniqueCount="782">
  <si>
    <t xml:space="preserve">MATRIZ  N° 24 DE PLANIFICACIÓN PTDI </t>
  </si>
  <si>
    <t>PGDES</t>
  </si>
  <si>
    <t>PDES</t>
  </si>
  <si>
    <t xml:space="preserve">PTDI 2021 - 2025 </t>
  </si>
  <si>
    <t xml:space="preserve"> Lineamientos Estratégicos del Territorio</t>
  </si>
  <si>
    <t>Pilar</t>
  </si>
  <si>
    <t>EE</t>
  </si>
  <si>
    <t>META</t>
  </si>
  <si>
    <t>RESULTADO</t>
  </si>
  <si>
    <t>ACCIÓN</t>
  </si>
  <si>
    <t>SECTOR</t>
  </si>
  <si>
    <t>RESPONSABLE</t>
  </si>
  <si>
    <t>Cód.</t>
  </si>
  <si>
    <t>Descripción del Resultado (Resultado descrito por la ETA)</t>
  </si>
  <si>
    <t>Descripción de la Acción (Acción descrito por la ETA)</t>
  </si>
  <si>
    <t>Indicador (Resultado/Acción)</t>
  </si>
  <si>
    <t>INDICADOR</t>
  </si>
  <si>
    <t>PROGRAMACIÓN FÍSICA</t>
  </si>
  <si>
    <t>PONDERACIÓN
(Por Prioridad)</t>
  </si>
  <si>
    <t>Fuente de información</t>
  </si>
  <si>
    <t xml:space="preserve">TERRITORIALIZACIÓN </t>
  </si>
  <si>
    <t>PRESUPUESTO
TOTAL
(En bolivianos)</t>
  </si>
  <si>
    <t>PROGRAMACIÓN FINANCIERA DE LOS RECURSOS PARA EJECUTAR LAS ACCIONES ESTRATÉGICAS TERRITORIALES</t>
  </si>
  <si>
    <t>Entidad</t>
  </si>
  <si>
    <t>Áreas Organizacionales</t>
  </si>
  <si>
    <t>Fórmula</t>
  </si>
  <si>
    <t>Línea Base 2020</t>
  </si>
  <si>
    <t>al 2025</t>
  </si>
  <si>
    <t>Dpto.</t>
  </si>
  <si>
    <t>Región</t>
  </si>
  <si>
    <t>Mun.</t>
  </si>
  <si>
    <t>URBANO
/RURAL</t>
  </si>
  <si>
    <t>DISTRITO</t>
  </si>
  <si>
    <t>Prever, reducir y controlar de manera permanente los factores de riesgo ante desastres, favoreciendo la ocupación segura del suelo para espacios públicos y viviendas, así como terrenos de equipamiento y áreas verdes.</t>
  </si>
  <si>
    <t>DEFENSA</t>
  </si>
  <si>
    <t>GAM - LA PAZ</t>
  </si>
  <si>
    <t>Secretaría Municipal de Gestión Integral de Riesgos (SMGIR)</t>
  </si>
  <si>
    <t>1</t>
  </si>
  <si>
    <t>Reducir de 1,68% a 1,5% la tasa de riesgo por desastre en el municipio de La Paz al 2025</t>
  </si>
  <si>
    <t xml:space="preserve"> Tasa de riesgo por desastre (TRD)</t>
  </si>
  <si>
    <t>Reporte de la Secretaría Municipal de Gestión Integral de Riesgos (SMGIR)</t>
  </si>
  <si>
    <t>LAP</t>
  </si>
  <si>
    <t>LPZ</t>
  </si>
  <si>
    <t>Urbano / Rural</t>
  </si>
  <si>
    <t>Todos</t>
  </si>
  <si>
    <t>1.1</t>
  </si>
  <si>
    <t>Mantener en 100% la tasa de prevención de riesgos en el municipio de La Paz al 2025</t>
  </si>
  <si>
    <t>Tasa de prevención de riesgos (TPR)</t>
  </si>
  <si>
    <t>1.2</t>
  </si>
  <si>
    <t>Tasa de atención de emergencias (TAE)</t>
  </si>
  <si>
    <t>TAE =(Número de casos de emergencia atendidos / Número de casos de emergencia registrados) * 100</t>
  </si>
  <si>
    <t>Ministerio de Defensa</t>
  </si>
  <si>
    <t>Viceministerio de Defensa Civil</t>
  </si>
  <si>
    <t>8.2.3</t>
  </si>
  <si>
    <t>Fortalecer capacidades de identificación, conocimiento y reducción del riesgo de desastres en el municipio de La Paz al 2025</t>
  </si>
  <si>
    <t>Número de capacidades de identificación, conocimiento y reducción del riesgo de desastres fortalecidos</t>
  </si>
  <si>
    <t>N/A</t>
  </si>
  <si>
    <t>Reporte Ministerio de Defensa - Viceministerio de Defensa Civil</t>
  </si>
  <si>
    <t>Número de capacidades técnicas en atención de desastres y/o emergencias fortalecidas</t>
  </si>
  <si>
    <t>Gobierno Autónomo Departamental de La Paz</t>
  </si>
  <si>
    <t>Dirección de Gestión de Riesgos y Atención de Desastres</t>
  </si>
  <si>
    <t>1.1.1</t>
  </si>
  <si>
    <t>Atender al 100% los casos de desastres y/o emergencias suscitados en el departamento de La Paz al 2025</t>
  </si>
  <si>
    <t>Porcentaje de atención desastres y/o emergencias</t>
  </si>
  <si>
    <t>Archivo administrativo Dirección de Gestión de Riesgos y Atención de Desastres</t>
  </si>
  <si>
    <t>Multiregional</t>
  </si>
  <si>
    <t>Multimunicipal</t>
  </si>
  <si>
    <t>8
MEDIO AMBIENTE SUSTENTABLE Y EQUILIBRADO EN ARMONÍA CON LA MADRE TIERRA</t>
  </si>
  <si>
    <t>1.1.2</t>
  </si>
  <si>
    <t>Prevenir, mitigar y recuperar al 100% los casos de desastres y/o emergencias suscitados en el departamento de La Paz al 2025</t>
  </si>
  <si>
    <t>Porcentaje de atención de reducción de riesgo</t>
  </si>
  <si>
    <t>(Número de acciones de reducción de riesgos ejecutados / Nº de acciones de reducción de riesgos programado)* 100</t>
  </si>
  <si>
    <t>Convertir el municipio en un centro de distribución del turismo a nivel interno (área urbana y rural) y externo al municipio (nivel nacional e internacional), aprovechando nuestros atractivos turísticos y la riqueza patrimonial y natural de manera participativa.</t>
  </si>
  <si>
    <t>6 
SOBERANÍA PRODUCTIVA CON DIVERSIFICACIÓN</t>
  </si>
  <si>
    <t>3
SEGURIDAD ALIMENTARIA, PROMOCIÓN DE EXPORTACIONES CON VALOR AGREGADO Y DESARROLLO TURÍSTICO</t>
  </si>
  <si>
    <t>3.4 
PROMOVER EL DESARROLLO TURÍSTICO DEL PAÍS EN BASE A NUESTRA DIVERSIDAD NATURAL Y CULTURAL, PROMOVIENDO LOS EMPRENDIMIENTOS, LA INICIATIVA PRIVADA Y LAS ALIANZAS ESTRATÉGICAS</t>
  </si>
  <si>
    <t>3.4.3 
SE POSICIONÓ LA IMAGEN Y
MARCA TURÍSTICA “DESTINO BOLIVIA”
DEL PAÍS COMO DESTINO TURÍSTICO
PRIORITARIO A NIVEL MUNDIAL</t>
  </si>
  <si>
    <t>3.4.3.1 
PROMOCIÓN INTERNACIONAL DEL DESTINO TURÍSTICO BOLIVIA</t>
  </si>
  <si>
    <t>TURÍSTICO</t>
  </si>
  <si>
    <t>Secretaría Municipal de Culturas y Turismo (SMCT)</t>
  </si>
  <si>
    <t>Incrementar en 1% la tasa de turismo extranjero en el municipio de La Paz al 2025</t>
  </si>
  <si>
    <t>100% 
(106.861)</t>
  </si>
  <si>
    <t>0,01%</t>
  </si>
  <si>
    <t>0,02%</t>
  </si>
  <si>
    <t>0,05%</t>
  </si>
  <si>
    <t>0,08%</t>
  </si>
  <si>
    <t xml:space="preserve"> Reporte de la Secretaría Municipal de Culturas y Turismo (SMCT)</t>
  </si>
  <si>
    <t>2.1</t>
  </si>
  <si>
    <t>Tasa de fortalecimiento turístico (TFT)</t>
  </si>
  <si>
    <t>TFT = (Número de estrategias de fortalecimiento turístico ejecutadas / Número de estrategias de fortalecimiento turístico planificadas) * 100</t>
  </si>
  <si>
    <t>3.4.3 
SE POSICIONÓ LA IMAGEN Y MARCA TURÍSTICA
“DESTINO BOLIVIA” DEL PAÍS COMO
DESTINO TURÍSTICO PRIORITARIO A
NIVEL MUNDIAL</t>
  </si>
  <si>
    <t>3.4.3.1 
PROMOCIÓN
INTERNACIONAL DEL
DESTINO TURÍSTICO
BOLIVIA</t>
  </si>
  <si>
    <t>Ministerio de Desarrollo Productivo y Economía Plural</t>
  </si>
  <si>
    <t>Viceministerio de turismo</t>
  </si>
  <si>
    <t>Promoción internacional del destino turístico del municipio de La Paz al 2025</t>
  </si>
  <si>
    <t>Número de campañas promocionales del destino turístico municipio de La Paz</t>
  </si>
  <si>
    <t>0</t>
  </si>
  <si>
    <t>20%</t>
  </si>
  <si>
    <t>Reporte Viceministerio de Turismo</t>
  </si>
  <si>
    <t>Fortalecer e impulsar el  desarrollo del  sector industrial en el municipio, facilitando un ecosistema  que permita el desarrollo industrial en el marco de las competencias del municipio.</t>
  </si>
  <si>
    <t>6
SOBERANÍA PRODUCTIVA CON DIVERSIFICACIÓN</t>
  </si>
  <si>
    <t>2
INDUSTRIALIZACIÓN CON SUSTITUCIÓN DE IMPORTACIONES</t>
  </si>
  <si>
    <t>2.2
INCREMENTAR VOLÚMENES DE PRODUCCIÓN DE BIENES DE CONSUMO IMPORTADOS Y DE INSUMOS, BIENES Y SERVICIOS SUSTITUTOS DE IMPORTACIÓN</t>
  </si>
  <si>
    <t>2.2.4
SE HA INCREMENTADO LA PARTICIPACIÓN DE LAS UNIDADES PRODUCTIVAS (GRANDES, MEDIANAS, PEQUEÑAS, MICROS) Y ARTESANOS EN EL MERCADO INTERNO CON PRODUCCIÓN NACIONAL HECHO EN BOLIVIA FORTALECIENDO LOS SISTEMAS DE CALIDAD Y LAS CAPACIDADES DE PRODUCCIÓN, PARA LA SUSTITUCIÓN DE IMPORTACIONES</t>
  </si>
  <si>
    <t>2.2.4.1
INCREMENTAR LA PARTICIPACIÓN DE LAS UNIDADES PRODUCTIVAS (GRANDES, MEDIANAS, PEQUEÑAS Y MICROS) Y ARTESANOS, EN EL MERCADO INTERNO CON LA PRODUCCIÓN NACIONAL HECHO EN BOLIVIA, A TRAVÉS DE LA AMPLIACIÓN EN LA COBERTURA DE LABORATORIOS DE METROLOGÍA E IMPLEMENTACIÓN DE SISTEMAS DE CALIDAD, DE INTELIGENCIA COMERCIAL PARA LA SUSTITUCIÓN DE IMPORTACIONES</t>
  </si>
  <si>
    <t>INDUSTRIAL</t>
  </si>
  <si>
    <t>Secretaría Municipal de Desarrollo Económico (SMDE)</t>
  </si>
  <si>
    <t>3</t>
  </si>
  <si>
    <t xml:space="preserve">Incrementar en 5% la tasa de incentivo a unidades productivas en el municipio de La Paz al 2025
</t>
  </si>
  <si>
    <t>Tasa de incentivo a unidades productivas
(TIUP)</t>
  </si>
  <si>
    <t>TIUP= ((Número de beneficiarios de programas de incentivo a unidades productivas en la gestión - Número de beneficiarios de programas de incentivo a unidades productivas en la gestión 2020) / Número de beneficiarios de programas de incentivo a unidades productivas en la gestión 2020) * 100</t>
  </si>
  <si>
    <t>Reporte de la Secretaría Municipal de Desarrollo Económico (SMDE)</t>
  </si>
  <si>
    <t>Urbano</t>
  </si>
  <si>
    <t>3.1</t>
  </si>
  <si>
    <t xml:space="preserve"> Tasa de fortalecimiento a unidades productivas (TFUP)</t>
  </si>
  <si>
    <t>TFUP = (Número de programas ejecutados de fortalecimiento a unidades productivas / Número de programas planificados de fortalecimiento a unidades productivas) * 100</t>
  </si>
  <si>
    <t>Viceministerio de Producción Industrial a Mediana y Gran Escala - Viceministerio de la Micro y Pequeña Empresa</t>
  </si>
  <si>
    <t>Desarrollar la red de servicios de apoyo y puesta en marcha de emprendimientos productivos (Artesanos, MyPE) del sector manufacturero con énfasis en mujeres y jóvenes en el municipio de La Paz al 2025.</t>
  </si>
  <si>
    <t>Número de red de servicios implementados y en funcionamiento</t>
  </si>
  <si>
    <t>Informe del Viceministerio</t>
  </si>
  <si>
    <t>Secretaría Departamental de Desarrollo Económico y Transformación Industrial</t>
  </si>
  <si>
    <t>3.1.1</t>
  </si>
  <si>
    <t>Porcentaje de Unidades Productivas y Artesanos Fortalecidas</t>
  </si>
  <si>
    <t>(Acciones Implementadas) / (Acciones Programadas) * 100</t>
  </si>
  <si>
    <t>Archivo Administrativo Secretaría Departamental de Desarrollo Económico y Transformación Industrial</t>
  </si>
  <si>
    <t>Establecer una dimensión cultural del desarrollo, garantizando la participación de las personas con un enfoque de democratización de las culturas y promoción a la diversidad de las mismas, atender a las necesidades de protección y revalorización del patrimonio y espacios artístico culturales y contribuir a la transformación de hábitos y creencias de los habitantes de la ciudad de La Paz, referidas especialmente a comportamientos individuales para lograr bienes colectivos en busca de una convivencia armónica.</t>
  </si>
  <si>
    <t>10.2.2 
  SE HA PROMOVIDO EL ARTE Y LA INDUSTRIA CULTURAL DE LAS Y LOS BOLIVIANOS</t>
  </si>
  <si>
    <t>CULTURAL</t>
  </si>
  <si>
    <t>4</t>
  </si>
  <si>
    <t>Tasa de fomento artístico-cultural (TFAC)</t>
  </si>
  <si>
    <t>100% 
  (1.239)</t>
  </si>
  <si>
    <t>Reporte de la Secretaría Municipal de Culturas y Turismo (SMCT)</t>
  </si>
  <si>
    <t>1201</t>
  </si>
  <si>
    <t>4.1</t>
  </si>
  <si>
    <t>Incrementar de 108 a 130 los productos de fomento artístico - cultural en el municipio de La Paz al 2025</t>
  </si>
  <si>
    <t>4.2</t>
  </si>
  <si>
    <t>Mantener en 100% la tasa de fomento a la ciudadanía y formación artística cultural y patrimonial en el municipio de La Paz al 2025</t>
  </si>
  <si>
    <t>Tasa de fomento a la ciudadanía y formación artística cultural y patrimonial (TFCFACP)</t>
  </si>
  <si>
    <t>TFCFACP= (Número de programas de fomento a la ciudadanía y formación artística cultural y patrimonial ejecutados / Número de programas de fomento a la ciudadanía y formación artística cultural y patrimonial planificados) * 100</t>
  </si>
  <si>
    <t>Ministerio de Culturas Descolonización y Despatriarcalización</t>
  </si>
  <si>
    <t>AS-08</t>
  </si>
  <si>
    <t>Promocionar y fomentar las expresiones culturales en el municipio de La Paz al 2025</t>
  </si>
  <si>
    <t>Reporte Ministerio de Culturas Descolonización y Despatriarcalización</t>
  </si>
  <si>
    <t>5</t>
  </si>
  <si>
    <t>Incrementar en 5% la tasa de asistencia a espacios culturales en el municipio de La Paz al 2025</t>
  </si>
  <si>
    <t>Tasa de asistencia a espacios culturales (TAEC)</t>
  </si>
  <si>
    <t>TAEC = ((Número de asistentes a espacios culturales en la gestión - Número de asistentes a espacios culturales en la gestión 2020) / Número de asistentes a espacios culturales en la gestión 2020) * 100</t>
  </si>
  <si>
    <t>100% 
  (33.720)</t>
  </si>
  <si>
    <t>5.1</t>
  </si>
  <si>
    <t>Implementar 8 instrumentos para el desarrollo artístico en espacios culturales municipales en el municipio de La Paz al 2025</t>
  </si>
  <si>
    <t>Número de instrumentos para el desarrollo artístico en espacios culturales municipales implementados</t>
  </si>
  <si>
    <t>Asociación Público Privada</t>
  </si>
  <si>
    <t>5.2</t>
  </si>
  <si>
    <t>Construir 1 cubierta en el teatro al Aire Libre "Jaime Laredo" en el municipio de La Paz al 2025</t>
  </si>
  <si>
    <t>Cubierta construida</t>
  </si>
  <si>
    <t>5.3</t>
  </si>
  <si>
    <t>Construir 1 Complejo Turístico - Cultural Señor Jesús del Gran Poder en el municipio de La Paz al 2025</t>
  </si>
  <si>
    <t>Complejo construido</t>
  </si>
  <si>
    <t>6</t>
  </si>
  <si>
    <t>Incrementar en 1% la tasa de población sensibilizada en patrimonio cultural en el municipio de La Paz al 2025</t>
  </si>
  <si>
    <t>Tasa de población sensibilizada en patrimonio cultural (TPSPC)</t>
  </si>
  <si>
    <t>TPSPC = ((Población sensibilizada en la gestión - Población sensibilizada en la gestión 2020) / Población sensibilizada en la gestión 2020) * 100</t>
  </si>
  <si>
    <t>100%
(1.650)</t>
  </si>
  <si>
    <t>0,2%</t>
  </si>
  <si>
    <t>0,4%</t>
  </si>
  <si>
    <t>0,6%</t>
  </si>
  <si>
    <t>0,8%</t>
  </si>
  <si>
    <t>6.1</t>
  </si>
  <si>
    <t>Incrementar de 67 a 89 las Declaratorias de Patrimonio Cultural en el municipio de La Paz al 2025</t>
  </si>
  <si>
    <t>Número de Declaratorias de Patrimonio Cultural</t>
  </si>
  <si>
    <t>AS-06</t>
  </si>
  <si>
    <t>Fortalecer el Patrimonio Cultural Boliviano en el municipio de La Paz al 2025</t>
  </si>
  <si>
    <t>4.1.1.</t>
  </si>
  <si>
    <t>Porcentaje de implementación de estrategias de promoción y conservación del patrimonio cultural</t>
  </si>
  <si>
    <t>(Número de acciones de promoción y conservación del patrimonio cultural ejecutadas / Número de acciones de promoción y conservación del patrimonio cultural programadas) * 100</t>
  </si>
  <si>
    <t>Archivo Administrativo Secretaría Departamental de Turismo y Cultura
  Dirección de Culturas</t>
  </si>
  <si>
    <t>Mejora de la calidad educativa en el municipio, a través de la modernización y ampliación de las infraestructuras y equipamientos educativos, así como la modernización e implementación de las nuevas Tecnologías de Aprendizaje y Conocimiento (TACs) para dar mejores oportunidades de desarrollo social y económico a los estudiantes.</t>
  </si>
  <si>
    <t>EDUCACIÓN</t>
  </si>
  <si>
    <t>Secretaría Municipal de Educación y Desarrollo Social (SMEDS)</t>
  </si>
  <si>
    <t>Reducir de 2,1% a 2% la tasa de abandono interanual por año de escolaridad en unidades educativas fiscales en el municipio de La Paz al 2025</t>
  </si>
  <si>
    <t>Tasa de abandono interanual por año de escolaridad en unidades educativas fiscales (TAIAEUEF)</t>
  </si>
  <si>
    <t>TAIAEUEF = (Número de estudiantes que concluyen el año escolar / Número de estudiantes que se inscriben en el curso superior el año siguiente) * 100</t>
  </si>
  <si>
    <t>2,1% (Gestión 2019)</t>
  </si>
  <si>
    <t>7.1</t>
  </si>
  <si>
    <t>Incrementar de 90% a 92% la tasa de fortalecimiento a infraestructuras educativas fiscales y de convenio en el municipio de La Paz al 2025</t>
  </si>
  <si>
    <t>Tasa de fortalecimiento a infraestructuras educativas fiscales y de convenio (TFIEFC)</t>
  </si>
  <si>
    <t>TFIEFC = (Número de infraestructuras educativas fiscales y de convenio fortalecidas / Número total de infraestructuras educativas fiscales y de convenio del municipio) * 100</t>
  </si>
  <si>
    <t>Reporte de la Secretaría Municipal de Educación y Desarrollo Social (SMEDS)</t>
  </si>
  <si>
    <t>7.2</t>
  </si>
  <si>
    <t>Mantener en 100% la tasa de provisión de servicios educativos en el municipio de La Paz al 2025</t>
  </si>
  <si>
    <t>Tasa de provisión de servicios educativos (TPSE)</t>
  </si>
  <si>
    <t>TPSE = (Número de servicios educativos provistos en la gestión / Número de servicios educativos programados en la gestión) * 100</t>
  </si>
  <si>
    <t>Ministerio de Educación</t>
  </si>
  <si>
    <t>5.1.1.1</t>
  </si>
  <si>
    <t>Ampliar y mejorar la oferta educativa en el Sistema Educativo Plurinacional en el municipio de La Paz al 2025.</t>
  </si>
  <si>
    <t>Número de ítems de nueva creación entregados en el SEP para el municipio de La Paz.</t>
  </si>
  <si>
    <t>Reporte Ministerio de Educación</t>
  </si>
  <si>
    <t>5.1.1. AS2</t>
  </si>
  <si>
    <t>Promover la alimentación y nutrición adecuadas en la comunidad educativa en el municipio de La Paz al 2025</t>
  </si>
  <si>
    <t>Normativa de Alimentación Complementaria actualizada, analizada y ajustada participativamente</t>
  </si>
  <si>
    <t>Secretaría Departamental de Desarrollo Social y Comunitario</t>
  </si>
  <si>
    <t>5.1.1</t>
  </si>
  <si>
    <t>Ejecutar un 100% la provisión de infraestructura a los Institutos Técnicos Tecnológicos en el Departamento de La Paz al 2025</t>
  </si>
  <si>
    <t>Porcentaje de ejecución de provisión de infraestructura</t>
  </si>
  <si>
    <t>(Número de infraestructura construida ejecutada / Número de infraestructura construida programada) * 100</t>
  </si>
  <si>
    <t>Archivo Administrativo Secretaría Departamental de Desarrollo Social y Comunitario</t>
  </si>
  <si>
    <t>5.1.2</t>
  </si>
  <si>
    <t>Ejecutar el 100% de acciones de mantenimiento, refacción y equipamiento a los Institutos Técnicos Tecnológicos del Departamento de La Paz al 2025</t>
  </si>
  <si>
    <t>Porcentaje de acciones de mantenimiento, refacción y/o equipamiento de Institutos Técnicos y Tecnológicos</t>
  </si>
  <si>
    <t>(Número de ITT con requerimiento de refacción, mantenimiento y/o equipamiento ejecutado / Número de ITT con requerimiento de refacción, mantenimiento y/o equipamiento) * 100</t>
  </si>
  <si>
    <t>Fortalecer e impulsar la generación de servicios de salud de calidad con atención cálida y humana, ofreciendo a la población una red de infraestructura sanitaria moderna, con equipamiento en óptimas condiciones y con personal médico especializado para lograr una mejor calidad de vida en todo el proceso de sanidad.</t>
  </si>
  <si>
    <t>SALUD</t>
  </si>
  <si>
    <t>Secretaría Municipal de Salud y Deportes (SMDS)</t>
  </si>
  <si>
    <t>Incrementar del 80% al 85% la tasa de registro al Seguro Único de Salud (SUS) en el municipio de La Paz al 2025</t>
  </si>
  <si>
    <t>Tasa de registro al Seguro Único de Salud (SUS) (TRSUS)</t>
  </si>
  <si>
    <t>TRSUS = (Número de población registrada al SUS / Número de población desprotegida por la seguridad de corto plazo del municipio de La Paz) * 100</t>
  </si>
  <si>
    <t>Reporte de la Secretaría Municipal de Salud y Deportes (SMSD)</t>
  </si>
  <si>
    <t>Ejecutar en 90% la tasa de atención a pacientes en el 1er y 2do nivel de la Red Municipal de Salud en el municipio de La Paz al 2025</t>
  </si>
  <si>
    <t>Tasa de atención a pacientes en el 1er y 2do nivel de la Red Municipal de Salud (TAPRMS)</t>
  </si>
  <si>
    <t>TAPRMS = (Número de pacientes atendidos en el 1er y 2do nivel de la Red Municipal de Salud / Número de pacientes que solicitan atención en el 1er y 2do nivel de la Red Municipal de Salud ) * 100</t>
  </si>
  <si>
    <t>8.2</t>
  </si>
  <si>
    <t>Ejecutar en 100% la tasa de campañas de prevención de Enfermedades Transmisibles (ET) y Enfermedades No Transmisibles (ENT) en el municipio de La Paz al 2025</t>
  </si>
  <si>
    <t>Tasa de campañas de prevención de Enfermedades Transmisibles (ET) y Enfermedades No Transmisibles (ENT) (TCPETENT)</t>
  </si>
  <si>
    <t>TCPETENT = (Número de campañas de prevención de ET y ENT implementadas / Número de campañas de prevención de ET y ENT programadas) * 100</t>
  </si>
  <si>
    <t>Ministerio de Salud y Deportes</t>
  </si>
  <si>
    <t>6.3.1.1</t>
  </si>
  <si>
    <t>Incrementar el porcentaje de población beneficiaria que accede a la telesalud a través del SUS en el municipio de La Paz al 2025</t>
  </si>
  <si>
    <t>Total de población beneficiaria por los servicios de telesalud en el municipio de La Paz</t>
  </si>
  <si>
    <t>S/D</t>
  </si>
  <si>
    <t>Reportes Unidad de Coordinación y Desarrollo del SUS</t>
  </si>
  <si>
    <t>Servicio Departamental de Salud La Paz</t>
  </si>
  <si>
    <t>6.4.1</t>
  </si>
  <si>
    <t>Implementar al 100% la atención sanitaria en los establecimientos de salud de tercer nivel del departamento de La Paz al 2025</t>
  </si>
  <si>
    <t>Porcentaje de acciones de atención de sanitaria</t>
  </si>
  <si>
    <t>(Número de acciones de atención sanitaria ejecutadas / Número de acciones de atención sanitaria programadas) * 100</t>
  </si>
  <si>
    <t>Archivo Administrativo Servicio Departamental de Salud La Paz</t>
  </si>
  <si>
    <t>9</t>
  </si>
  <si>
    <t>Incrementar del 85% al 99% la tasa de cobertura de servicios de salud de 2do nivel en el municipio de La Paz al 2025</t>
  </si>
  <si>
    <t>Tasa de cobertura de servicios de salud de 2do nivel (TCSSN)</t>
  </si>
  <si>
    <t>TCSSN = (Población con cobertura en servicios de salud de establecimientos de salud de 2do nivel / Población total del municipio de La Paz) * 100</t>
  </si>
  <si>
    <t>9.1</t>
  </si>
  <si>
    <t>Incrementar de 5 a 6 los establecimientos de salud de 2do nivel en funcionamiento en el municipio de La Paz al 2025</t>
  </si>
  <si>
    <t>Número de establecimientos de salud de 2do nivel en funcionamiento</t>
  </si>
  <si>
    <t>Agencia de Infraestructura de Salud y Equipamiento Médico</t>
  </si>
  <si>
    <t>6.6.1.2</t>
  </si>
  <si>
    <t>Aportar con el 50% del equipamiento de 1 establecimiento de salud de Segundo Nivel de atención (San Antonio) en el municipio de La Paz al 2025.</t>
  </si>
  <si>
    <t>Equipamiento de 1 establecimiento de salud de Segundo Nivel de atención (San Antonio)</t>
  </si>
  <si>
    <t>Agencia de Infraestructura en Salud y Equipamiento Médico (AISEM)</t>
  </si>
  <si>
    <t>Establecer un modelo de desarrollo urbano y rural basado en la integración de una ciudad compacta, multifuncional, eficiente en sus servicios, con mejor conectividad, respetuosa de su medioambiente, con una estructura policéntrica, integrada y accesible, uso de suelo establecido y normado con dinámicas territoriales controladas.</t>
  </si>
  <si>
    <t>7
REFORMA JUDICIAL, GESTIÓN PÚBLICA DIGITALIZADA Y TRANSPARENTE; SEGURIDAD Y DEFENSA INTEGRAL CON SOBERANÍA NACIONAL</t>
  </si>
  <si>
    <t>7.1
IMPULSAR EL ACCESO A LA JUSTICIA SOCIAL Y REPARADORA PARA TODAS Y TODOS SOBRE LA BASE DE LA REFORMA DEL SISTEMA JUDICIAL Y DE UNA GESTIÓN PÚBLICA TRANSPARENTE QUE LUCHA FRONTALMENTE CONTRA LA CORRUPCIÓN</t>
  </si>
  <si>
    <t>7.1.10 
SE HA FORTALECIDO LA GOBERNANZA URBANA PARA PROMOVER UN DESARROLLO INTEGRADO Y MULTINIVEL DE CIUDADES A TRAVÉS DE LA POLÍTICA NACIONAL DE DESARROLLO INTEGRAL DE CIUDADES</t>
  </si>
  <si>
    <t>7.1.10.2
FORTALECER LA GESTIÓN CATASTRAL Y SISTEMAS PROPIOS DE INFORMACIÓN URBANÍSTICA PARA LA SEGURIDAD TÉCNICA DEL SUELO URBANO Y LA VIVIENDA</t>
  </si>
  <si>
    <t>HÁBITAT Y VIVIENDA</t>
  </si>
  <si>
    <t>Secretaría Municipal de Planificación (SMP)</t>
  </si>
  <si>
    <t>Incrementar en 20% la tasa de seguridad técnica catastral en el municipio de La Paz al 2025</t>
  </si>
  <si>
    <t>Tasa de seguridad técnica catastral (TSTC)</t>
  </si>
  <si>
    <t>100%
(108.365)</t>
  </si>
  <si>
    <t>Reporte de la Secretaría Municipal de Planificación
(SMP)</t>
  </si>
  <si>
    <t>10.1</t>
  </si>
  <si>
    <t>Incrementar de 136.044 a 156.000 los predios deslindados en el municipio de La Paz al 2025</t>
  </si>
  <si>
    <t>Número de predios deslindados</t>
  </si>
  <si>
    <t>Reporte de la Secretaría Municipal de Planificación (SMP)</t>
  </si>
  <si>
    <t>Ministerio de Obras Públicas Vivienda y Servicios</t>
  </si>
  <si>
    <t>7.1.10.2.2</t>
  </si>
  <si>
    <t>Fortalecer el GAMLP con 1 Catastro urbano actualizado con todos sus componentes que apoyan a la seguridad técnica y legal de la tenencia de la vivienda en el municipio de La Paz al 2025.</t>
  </si>
  <si>
    <t>Número de sistemas de catastro urbanos actualizado por la Unidad Ejecutora</t>
  </si>
  <si>
    <t>7.1
IMPULSAR EL ACCESO A LA JUSTICIA SOCIAL Y REPARADORA DE TODAS Y TODOS SOBRE LA BASE DE LA REFORMA DEL SISTEMA JUDICIAL Y DE UNA GESTIÓN PÚBLICA TRANSPARENTE QUE LUCHA FRONTALMENTE CONTRA LA CORRUPCIÓN</t>
  </si>
  <si>
    <t>7.1.11
SE HA MEJORADO LA ARTICULACIÓN TERRITORIAL, LA CONFIGURACIÓN FÍSICO ESPACIAL DE CIUDADES, PROMOVIENDO UN USO EQUITATIVO Y SUSTENTABLE DEL RECURSO SUELO</t>
  </si>
  <si>
    <t>7.1.11.1
INCORPORAR Y DESARROLLAR EL ORDENAMIENTO URBANO EN EL SISTEMA DE PLANIFICACIÓN INTEGRAL DEL ESTADO, APLICANDO INSTRUMENTOS INTEGRADOS DE GESTIÓN DE SUELO</t>
  </si>
  <si>
    <t>Tasa de administración de la mancha urbana (TAMU)</t>
  </si>
  <si>
    <t>96%</t>
  </si>
  <si>
    <t>11.1</t>
  </si>
  <si>
    <t>Ejecutar en 100% la tasa de administración y fiscalización territorial del municipio de La Paz al 2025</t>
  </si>
  <si>
    <t>Tasa de administración y fiscalización territorial (TAFT)</t>
  </si>
  <si>
    <t>TAFT= (Número de acciones de administración y fiscalización territorial ejecutadas / Número de acciones de administración y fiscalización territorial programadas) * 100</t>
  </si>
  <si>
    <t>Secretaría Municipal de Infraestructura Pública (SMIP)</t>
  </si>
  <si>
    <t>11.2</t>
  </si>
  <si>
    <t>Ejecutar al 100% la tasa de mejoramiento de la infraestructura barrial y comunitaria en el municipio de La Paz al 2025</t>
  </si>
  <si>
    <t>Tasa de mejoramiento de la infraestructura barrial y comunitaria (TMIBC)</t>
  </si>
  <si>
    <t>TMIBC = (Número de acciones de mejoramiento de la infraestructura barrial y comunitaria ejecutadas / Número de acciones de mejoramiento de la infraestructura barrial y comunitaria programadas) * 100</t>
  </si>
  <si>
    <t>Reporte de la Secretaría Municipal de Infraestructura Pública (SMIP)</t>
  </si>
  <si>
    <t>7.1.11.1.3</t>
  </si>
  <si>
    <t>Elaborar 1 proyecto para el desarrollo urbano en el municipio de La Paz al 2025.</t>
  </si>
  <si>
    <t>Nº de proyectos de desarrollo urbano</t>
  </si>
  <si>
    <t>Dinamizar la economía a través de la promoción de la actividad económica productiva eficiente y la diversificación de servicios de alta calidad, para generar empleo de calidad y acceso equitativo a oportunidades de desarrollo económico.</t>
  </si>
  <si>
    <t>2.2 
INCREMENTAR VOLÚMENES DE PRODUCCIÓN DE BIENES DE CONSUMO IMPORTADOS Y DE
INSUMOS, BIENES Y SERVICIOS SUSTITUTOS DE IMPORTACIÓN</t>
  </si>
  <si>
    <t>COMERCIO</t>
  </si>
  <si>
    <t>Tasa de reactivación económica (TRE)</t>
  </si>
  <si>
    <t>1.5%</t>
  </si>
  <si>
    <t>12.1</t>
  </si>
  <si>
    <t>Tasa de actividades económicas formales (TAEF)</t>
  </si>
  <si>
    <t xml:space="preserve">TAEF = ((Número de actividades económicas con licencias de funcionamiento emitidas en la gestión actual - Número de actividades económicas con licencias de funcionamiento emitidas en la gestión 2020) / Número de actividades económicas con licencias de funcionamiento emitidas en la gestión 2020) * 100 </t>
  </si>
  <si>
    <t>100%
(59.863)</t>
  </si>
  <si>
    <t>Viceministro de Producción Industrial a Mediana y Gran Empresa (VPIMGE)
Viceministerio de Comercio Interno (VCI)
Servicio Plurinacional de Registro de Comercio (SEPRES)</t>
  </si>
  <si>
    <t>Fortalecer el Registro de Comercio para fomentar el desarrollo empresarial y la formalidad de las empresas</t>
  </si>
  <si>
    <t>Desarrollar proyectos y acciones para incrementar la participación de energías renovables/alternativas y reducir el uso de energía convencional.</t>
  </si>
  <si>
    <t>ENERGÍA</t>
  </si>
  <si>
    <t>Secretaría Municipal de Gestión Ambiental y Energías Renovables (SMGAER)</t>
  </si>
  <si>
    <t>Tasa de consumo energético convencional por energía renovable fotovoltaica (TCECERF)</t>
  </si>
  <si>
    <t>Reporte de la Secretaría Municipal de Gestión Ambiental y Energías Renovables (SMGAER)</t>
  </si>
  <si>
    <t>13.1</t>
  </si>
  <si>
    <t>Acondicionar 5 edificios públicos municipales para el uso mixto de energías renovables fotovoltaicas y convencionales en el municipio de La Paz al 2025</t>
  </si>
  <si>
    <t>Número de edificios públicos municipales acondicionados</t>
  </si>
  <si>
    <t>Ministerio de Hidrocarburos y Energías</t>
  </si>
  <si>
    <t>Empresa Nacional de Electricidad ENDE - Viceministerio de Electricidad y Energías Alternativas VMEEA - Comité Nacional de Despacho de Carga CNDC</t>
  </si>
  <si>
    <t>4.3.1</t>
  </si>
  <si>
    <t>Reporte Ministerio de Hidrocarburos y Energías</t>
  </si>
  <si>
    <t>Fortalecer la convivencia en igualdad, equidad, respeto, tolerancia ofreciendo a la población oportunidades para su empoderamiento, visibilizando e impulsando las fortalezas así como su participación política, para consolidar la integración de la población, priorizando aquellas que tienen menos oportunidades.</t>
  </si>
  <si>
    <t>JUSTICIA</t>
  </si>
  <si>
    <t>14</t>
  </si>
  <si>
    <t>Disminuir en 1% la tasa de violencia contra mujeres, niñas, niños, adolescentes (NNA), personas adultos mayores (PAM), personas con discapacidad (PcD) y otra población vulnerable en el municipio de La Paz al 2025</t>
  </si>
  <si>
    <t>Tasa de casos de violencia contra mujeres, NNAs, PAM, PcD y otra población vulnerable (TCVMNNAPAMPcDPV)</t>
  </si>
  <si>
    <t>100%
(2.519)</t>
  </si>
  <si>
    <t>14.1</t>
  </si>
  <si>
    <t>Sostener en 100% la tasa de servicios municipales para la atención a casos de violencia contra mujeres, niñas, niños, adolescentes (NNA), personas adultos mayores (PAM), personas con discapacidad (PcD) y otra población vulnerable en el municipio de La Paz al 2025</t>
  </si>
  <si>
    <t>Tasa de servicios municipales para la atención a casos de violencia contra mujeres, NNAs, PAM, PcD y otra población vulnerable (TSMACVMNNAPAMPcDPV)</t>
  </si>
  <si>
    <t>TSMACVMNNAPAMPcDPV = (Número de servicios municipales para la atención a casos de violencia contra mujeres, NNA, PAM, PcD y otra población vulnerable sostenidos / Número de servicios municipales para la atención a casos de violencia contra mujeres, NNA, PAM, PcD y otra población vulnerable existentes) * 100</t>
  </si>
  <si>
    <t>Ministerio de Justicia y Transparencia Institucional</t>
  </si>
  <si>
    <t>Servicios legales Integrales Municipales (SLIMs)</t>
  </si>
  <si>
    <t>7.3.1.1.1</t>
  </si>
  <si>
    <t>Brindar servicios y atender causas de sectores vulnerables, de acuerdo a procedimientos y normativa vigente, mediante servicios de orientación jurídica, patrocinio legal, asistencia psicológica y atención de trabajo social (SLIM) en el municipio de La Paz al 2025</t>
  </si>
  <si>
    <t>Número de SLIMs fortalecidos con capacitaciones</t>
  </si>
  <si>
    <t>Reportes SLIMs Acumulado FAM</t>
  </si>
  <si>
    <t>15</t>
  </si>
  <si>
    <t>Incrementar en 1% la tasa de empoderamiento de la población vulnerable en el municipio de La Paz al 2025</t>
  </si>
  <si>
    <t>Tasa de empoderamiento de la población vulnerable (TEPV)</t>
  </si>
  <si>
    <t>100%
 (60.606)</t>
  </si>
  <si>
    <t>15.1</t>
  </si>
  <si>
    <t>Incrementar en 30% la tasa de empoderamiento a Personas Adultas Mayores (PAM) en el municipio de La Paz al 2025</t>
  </si>
  <si>
    <t>Tasa de empoderamiento a Personas Adultas Mayores (TEPAM)</t>
  </si>
  <si>
    <t>100%
  (3.691)</t>
  </si>
  <si>
    <t>15.2</t>
  </si>
  <si>
    <t>Incrementar en 25% la tasa de empoderamiento a Personas con Discapacidad (PcD) en el municipio de La Paz al 2025</t>
  </si>
  <si>
    <t>Tasa de empoderamiento a Personas con Discapacidad (TEPcD)</t>
  </si>
  <si>
    <t>TEPcD = ((Número de PcD beneficiados con servicios municipales de empoderamiento en la gestión - Número de PcD beneficiados con servicios municipales de empoderamiento en la gestión 2020) / Número de PcD beneficiados con servicios municipales de empoderamiento en la gestión 2020) * 100</t>
  </si>
  <si>
    <t>100% 
  (5.004)</t>
  </si>
  <si>
    <t>15.3</t>
  </si>
  <si>
    <t>Incrementar en 40% la tasa de empoderamiento a niñas, niños y adolescentes (NNA) en el municipio de La Paz al 2025</t>
  </si>
  <si>
    <t>Tasa de empoderamiento a niñas, niños y adolescentes (TENNA)</t>
  </si>
  <si>
    <t>TENNA = ((Número de NNA beneficiados con servicios municipales de empoderamiento en la gestión - Número de NNA beneficiados con servicios municipales de empoderamiento en la gestión 2020) / Número de NNA beneficiados con servicios municipales de empoderamiento en la gestión 2020) * 100</t>
  </si>
  <si>
    <t>100% 
  (2.100)</t>
  </si>
  <si>
    <t>15.4</t>
  </si>
  <si>
    <t>Incrementar en 1% la tasa de empoderamiento a población en situación de vulnerabilidad y/o alto riesgo social (PSVARS) en el municipio de La Paz al 2025</t>
  </si>
  <si>
    <t>Tasa de empoderamiento a población en situación de vulnerabilidad y/o alto riesgo social (TEPSVARS)</t>
  </si>
  <si>
    <t>100%
  (689)</t>
  </si>
  <si>
    <t>15.5</t>
  </si>
  <si>
    <t>Incrementar el 1% la tasa de empoderamiento a la juventud en el municipio de La Paz al 2025</t>
  </si>
  <si>
    <t>Tasa de empoderamiento a la juventud (TEJ)</t>
  </si>
  <si>
    <t>TEJ = ((Número de jóvenes beneficiados con servicios municipales de empoderamiento en la gestión - Número de jóvenes beneficiados con servicios municipales de empoderamiento en la gestión 2019) / Número de jóvenes beneficiados con servicios municipales de empoderamiento en la gestión 2019) * 100</t>
  </si>
  <si>
    <t>100%
  (6.197)</t>
  </si>
  <si>
    <t>15.6</t>
  </si>
  <si>
    <t>Incrementar en 35% la tasa sensibilización a favor de la población LGBT en el municipio de La Paz al 2025</t>
  </si>
  <si>
    <t>Tasa sensibilización a favor de la población LGBT (TSFPLGBT)</t>
  </si>
  <si>
    <t>TSFPLGBT = ((Número de sesiones de sensibilización e información LGBT ejecutadas en la gestión - Número de sesiones de sensibilización e información LGBT ejecutadas la gestión 2020) / Número de sesiones de sensibilización e información LGBT ejecutadas en la gestión 2020) * 100</t>
  </si>
  <si>
    <t>100%
(46)</t>
  </si>
  <si>
    <t>AEI.13 / PCD-AEM.2</t>
  </si>
  <si>
    <t>Promocionar la defensa de los derechos de la población de personas con discapacidad, a través de la atención de sus necesidades, promoción de sus derechos y prevención de toda forma de discriminación y/o racismo en el municipio de La Paz al 2025.</t>
  </si>
  <si>
    <t>Número de casos resueltos de vulneración de derechos hacia las personas con discapacidad</t>
  </si>
  <si>
    <t>Reporte Ministerio de Justicia y Transparencia Institucional</t>
  </si>
  <si>
    <t>AEI.15 / 
  NNA-AEM.1</t>
  </si>
  <si>
    <t>Implementar y promocionar medidas y mecanismos de prevención y atención de todo tipo de violencia hacia niñas, niños y adolescentes y el desarrollo integral de la primera infancia en el municipio de La Paz al 2025</t>
  </si>
  <si>
    <t>Número de programas municipales de protección de la niñez y adolescencia fortalecidas (ACUMULADO)</t>
  </si>
  <si>
    <t>PAM-AEM.2</t>
  </si>
  <si>
    <t>Número de medidas y/o acciones asumidas para promover el ejercicio del derecho a una vejez digna (ACUMULADO)</t>
  </si>
  <si>
    <t>Servicio Departamental de Gestión Social 
  Secretaría Departamental de Desarrollo Social y Comunitario</t>
  </si>
  <si>
    <t>9.1.1</t>
  </si>
  <si>
    <t>Brindar al 100% atención integral multidisciplinaria a niñas, niños, adolescentes, jóvenes, mujeres, adultos, adulto mayor y personas con discapacidad en el Departamento de La Paz al 2025</t>
  </si>
  <si>
    <t>Porcentaje de acciones de atención integral multidisciplinaria</t>
  </si>
  <si>
    <t>(Número de acciones y atención integral multidisciplinaria ejecutadas / Número de acciones y atención integral multidisciplinaria programadas) * 100</t>
  </si>
  <si>
    <t>Archivo Administrativo Servicio Departamental de Gestión Social 
  Secretaría Departamental de Desarrollo Social y Comunitario</t>
  </si>
  <si>
    <t>16</t>
  </si>
  <si>
    <t>Reducir de 5,18 % a 5% la tasa de desocupación de mujeres en el área urbana del municipio de La Paz al 2025</t>
  </si>
  <si>
    <t>Tasa de desocupación de mujeres (TDM)</t>
  </si>
  <si>
    <t>16.1</t>
  </si>
  <si>
    <t>Incrementar en 15% la tasa de empoderamiento de la mujer en el municipio de La Paz al 2025</t>
  </si>
  <si>
    <t>Tasa de empoderamiento de la mujer (TEM)</t>
  </si>
  <si>
    <t>TEM = ((Número de mujeres beneficiadas con servicios municipales de empoderamiento en la gestión - Número de mujeres beneficiadas con servicios municipales de empoderamiento en la gestión 2020) / Número de mujeres beneficiadas con servicios municipales de empoderamiento en la gestión 2020) * 100</t>
  </si>
  <si>
    <t>100%
(389)</t>
  </si>
  <si>
    <t>Implementar acciones para el aprovechamiento de recursos hídricos en el municipio de La Paz.</t>
  </si>
  <si>
    <t>RECURSOS HÍDRICOS</t>
  </si>
  <si>
    <t>Mantener en 100% la tasa de conservación de cuencas en el municipio de La Paz al 2025</t>
  </si>
  <si>
    <t>Tasa de conservación de cuencas (TCC)</t>
  </si>
  <si>
    <t>17.1</t>
  </si>
  <si>
    <t>Ejecutar en 100% la tasa de acciones de formulación de Planes Directores de Cuencas en el municipio de La Paz al 2025</t>
  </si>
  <si>
    <t>Tasa de acciones de formulación de Planes Directores de Cuencas (TAFPDC)</t>
  </si>
  <si>
    <t>Implementar acciones para el aprovechamiento de recursos hídricos en el municipio de La Paz</t>
  </si>
  <si>
    <t>Ministerio de Medio Ambiente y Aguas</t>
  </si>
  <si>
    <t>Viceministerio de Recursos Hídricos y Riego</t>
  </si>
  <si>
    <t>8.5.4.1</t>
  </si>
  <si>
    <t>Número de estudios especializados en Seguridad Hídrica y uso sustentable del agua con enfoque de largo plazo en el municipio de La Paz al 2025</t>
  </si>
  <si>
    <t>Reporte Ministerio de Medio Ambiente y Aguas</t>
  </si>
  <si>
    <t xml:space="preserve">Implementar acciones para el aprovechamiento de recursos hídricos en el municipio de La Paz.
</t>
  </si>
  <si>
    <t>MEDIO AMBIENTE SUSTENTABLE Y EQUILIBRADO EN ARMONÍA CON LA MADRE TIERRA</t>
  </si>
  <si>
    <t>Secretaria Departamental de Derechos de la Madre Tierra</t>
  </si>
  <si>
    <t>10.2.1</t>
  </si>
  <si>
    <t>Número de km2 de superficie intervenida</t>
  </si>
  <si>
    <t>Archivo administrativo Secretaría Departamental de Derechos de la Madre Tierra</t>
  </si>
  <si>
    <t xml:space="preserve">Desarrollar acciones para incrementar los sistemas de agua segura y de saneamiento (agua potable y alcantarillado) en el municipio de La Paz </t>
  </si>
  <si>
    <t>SANEAMIENTO BÁSICO</t>
  </si>
  <si>
    <t>18</t>
  </si>
  <si>
    <t>Incrementar en 3% la tasa de población rural beneficiada con acceso a servicios de saneamiento básico en el municipio de La Paz al 2025</t>
  </si>
  <si>
    <t>Tasa de población rural beneficiada con acceso a servicios de saneamiento básico (TPRBASSB)</t>
  </si>
  <si>
    <t xml:space="preserve">74%   
(5.942) </t>
  </si>
  <si>
    <t>18.1</t>
  </si>
  <si>
    <t>Ejecutar en 100% la tasa de acciones para proyectos de saneamiento básico en el municipio de La Paz al 2025</t>
  </si>
  <si>
    <t>Tasa de acciones para proyectos de saneamiento básico (TAPSB)</t>
  </si>
  <si>
    <t>Desarrollar Acciones para incrementar los sistemas de agua segura y de saneamiento (Agua Potable y Alcantarillado) en el municipio de La Paz</t>
  </si>
  <si>
    <t>Viceministerio de Agua Potable y Saneamiento Básico</t>
  </si>
  <si>
    <t>1.3.3.3</t>
  </si>
  <si>
    <t>CSR t=(ps t-1(1+I)+ipsT)/pTt*100</t>
  </si>
  <si>
    <t>Rural</t>
  </si>
  <si>
    <t>Contar con un sistema integrado de movilidad rápido, sustentable, accesible, y vinculado, que cuente con un servicio de transporte masivo multimodal integrado, ordenado y seguro, bajo un soporte de infraestructura vial rápida que integre y vincule el territorio de manera ecoeficiente, que responda a nuestras características físicas del territorio, así como a las necesidades y actividades de la población.</t>
  </si>
  <si>
    <t>3
SEGURIDAD ALIMENTARIA CON SOBERANÍA, PROMOCIÓN DE EXPORTACIONES CON VALOR AGREGADO Y DESARROLLO TURÍSTICO</t>
  </si>
  <si>
    <t>TRANSPORTES</t>
  </si>
  <si>
    <t>Secretaría Municipal de Movilidad y Seguridad Ciudadana (SMMSC)</t>
  </si>
  <si>
    <t>Incrementar en 1% la tasa de cobertura del servicio de transporte público en el municipio de La Paz al 2025</t>
  </si>
  <si>
    <t>Tasa de cobertura del servicio de transporte público (TCSTP)</t>
  </si>
  <si>
    <t>100%
(498)</t>
  </si>
  <si>
    <t>Reporte del Servicio de Transporte Municipal (SETRAM)</t>
  </si>
  <si>
    <t>2</t>
  </si>
  <si>
    <t>19.1</t>
  </si>
  <si>
    <t xml:space="preserve">Tasa de satisfacción del servicio de transporte público municipal (TSSTPM)
</t>
  </si>
  <si>
    <t>TSSTPM = (Número de usuarios satisfechos con el servicio de transporte público municipal / Número de usuarios del servicio de transporte público municipal encuestados) * 100</t>
  </si>
  <si>
    <t>19.2</t>
  </si>
  <si>
    <t>Ejecutar en 100% la tasa de mejora del sistema de transporte en el municipio de La Paz al 2025</t>
  </si>
  <si>
    <t>Tasa de mejora del sistema de transporte (TMST)</t>
  </si>
  <si>
    <t xml:space="preserve">TMST= (Número de acciones de mejora del sistema de transporte ejecutadas / Número de acciones de mejora del sistema de transporte programadas) * 100
</t>
  </si>
  <si>
    <t xml:space="preserve"> Reporte de la Secretaría Municipal de Movilidad y Seguridad Ciudadana (SMMSC)</t>
  </si>
  <si>
    <t>3.3.5.2
CONSTRUIR NUEVA INFRAESTRUCTURA, ENTRE ESTACIONES Y TORRES, QUE DARA OPERATIVIDAD A LAS LÍNEAS DEL TELEFÉRICO EN DIFERENTES CIUDADES</t>
  </si>
  <si>
    <t>Empresa Estatal de Transporte por Cable "Mi Teleférico"</t>
  </si>
  <si>
    <t>3.3.5.2.1</t>
  </si>
  <si>
    <t>Incrementar el número de líneas de teleférico en operación comercial en el municipio de La Paz al 2025</t>
  </si>
  <si>
    <t>Número de líneas de teleférico en operación comercial</t>
  </si>
  <si>
    <t>19.3</t>
  </si>
  <si>
    <t>Administrar el 100% del servicio concesionado de estacionamiento tarifados en vías en el municipio de La Paz al 2025</t>
  </si>
  <si>
    <t>Puntos de estacionamientos tarifados constituidos</t>
  </si>
  <si>
    <t>Alianza público privada</t>
  </si>
  <si>
    <t>Incrementar en 10% la tasa de transitabilidad en el municipio de La Paz al 2025</t>
  </si>
  <si>
    <t xml:space="preserve">Tasa de transitabilidad 
(TT)
</t>
  </si>
  <si>
    <t>100%
(314)</t>
  </si>
  <si>
    <t>20.1</t>
  </si>
  <si>
    <t>Tasa de mejoramiento de la red vial (TMRV)</t>
  </si>
  <si>
    <t>TMRV = (Número de metros cuadrados de la red vial mejorados / Número de metros cuadrados de la red vial programados) * 100</t>
  </si>
  <si>
    <t>3.3.1.1
CONSTRUIR Y/O REHABILITAR NUEVOS TRAMOS CARRETEROS VINCULADOS A LA RED VIAL FUNDAMENTAL QUE PERMITAN UNA VINCULACIÓN CAMINERA Y ESTÉN ORIENTADOS A LA INTEGRACIÓN DEL PAÍS Y A LA PROMOCIÓN DEL DESARROLLO PRODUCTIVO INDUSTRIAL</t>
  </si>
  <si>
    <t>Administradora Boliviana de Carreteras - ABC</t>
  </si>
  <si>
    <t>3.3.1.1.1</t>
  </si>
  <si>
    <t>Incrementar 80 km carreteros construidos y/o rehabilitados de la red vial rural en el municipio de La Paz al 2025</t>
  </si>
  <si>
    <t>Número de kilómetros construidos y/o rehabilitados</t>
  </si>
  <si>
    <t>Servicio Departamental de Caminos</t>
  </si>
  <si>
    <t>12.1.1</t>
  </si>
  <si>
    <t>Alcanzar el 100% de acciones de construcción, mejoramiento y mantenimiento de la red vial departamental (RVD) de La Paz al 2025</t>
  </si>
  <si>
    <t>Porcentaje de implementación de acciones construcción, mejoramiento, apertura y mantenimiento</t>
  </si>
  <si>
    <t>(Número de acciones de la RVD ejecutadas / Número de acciones de RVD programadas) * 100</t>
  </si>
  <si>
    <t>Archivo administrativo  Servicio Departamental de Caminos</t>
  </si>
  <si>
    <t>Alcanzar condiciones ambientales óptimas con monitoreo y reducción de la contaminación atmosférica, espacios verdes conservados, protegidos y de calidad, gestión integral de los residuos sólidos desde origen con reciclaje, reutilización y disposición final adecuada, desarrollando una cultura de manejo de residuos en la población.</t>
  </si>
  <si>
    <t>MEDIO AMBIENTE</t>
  </si>
  <si>
    <t>21</t>
  </si>
  <si>
    <t>Valor de la concentración de partículas menores de 10 micras (pm10) (VCPMM)</t>
  </si>
  <si>
    <t>VCPMM = (Microgramos de concentración de partículas menores de 10 Micras (pm10/ Metro cúbico de aire ambiente)</t>
  </si>
  <si>
    <t>55,1</t>
  </si>
  <si>
    <t>21.1</t>
  </si>
  <si>
    <t>Ejecutar en 100% la tasa de conservación de áreas verdes y áreas protegidas en el municipio de La Paz al 2025</t>
  </si>
  <si>
    <t>Tasa de conservación de áreas verdes y áreas protegidas (TCAVAP)</t>
  </si>
  <si>
    <t>TCAVAP = (Número de áreas verdes y áreas protegidas conservadas / Número de áreas verdes y áreas protegidas programadas para ser conservadas) * 100</t>
  </si>
  <si>
    <t>21.2</t>
  </si>
  <si>
    <t>Ejecutar en 100% la tasa de cobertura de monitoreo ambiental en el municipio de La Paz al 2025</t>
  </si>
  <si>
    <t>Tasa de cobertura de monitoreo ambiental (TCMA)</t>
  </si>
  <si>
    <t>Viceministerio de Medio Ambiente, Biodiversidad y Cambios Climáticos</t>
  </si>
  <si>
    <t>8.3.1.1</t>
  </si>
  <si>
    <t xml:space="preserve">(Número de municipios que no superan el índice de contaminación atmosférica/Total de municipios de la Red Mónica) * 100 </t>
  </si>
  <si>
    <t>22.1</t>
  </si>
  <si>
    <t>TGIR = (Número de acciones de gestión integral de residuos ejecutadas / Número de acciones de gestión integral de residuos programadas) * 100</t>
  </si>
  <si>
    <t>Reporte de la Secretaría Municipal de Gestión Ambiental y Energías Renovables
  (SMGAER)</t>
  </si>
  <si>
    <t xml:space="preserve">8.3.1.2 </t>
  </si>
  <si>
    <t>Coadyuvar a la gestión y promoción para la disposición final e industrialización de los residuos sólidos en el municipio de La Paz al 2025</t>
  </si>
  <si>
    <t>Tasa de residuos sólidos aprovechados</t>
  </si>
  <si>
    <t>RSA=(RSAGAM+IRSApriv+RSAep)/(RSG-RNA) * 100</t>
  </si>
  <si>
    <t xml:space="preserve">Alcanzar condiciones ambientales óptimas con monitoreo y reducción de la contaminación atmosférica, espacios verdes conservados, protegidos y de calidad, gestión integral de los residuos sólidos desde origen con reciclaje, reutilización y disposición final adecuada, desarrollando una cultura de manejo de residuos en la población.
</t>
  </si>
  <si>
    <t>Secretaría Departamental de Derechos de la Madre Tierra</t>
  </si>
  <si>
    <t>14.4.1</t>
  </si>
  <si>
    <t>Bioparque Municipal Vesty Pakos (BMVP)</t>
  </si>
  <si>
    <t>Tasa de protección de especies de fauna silvestre (TPEFS)</t>
  </si>
  <si>
    <t>TPEFS= (Número de acciones de protección de especies de fauna silvestre ejecutadas / Número de acciones de protección de especies de fauna silvestre programadas) * 100</t>
  </si>
  <si>
    <t>23.1</t>
  </si>
  <si>
    <t>Ejecutar en 100% la tasa de asistencia a especies de fauna silvestre en el Bioparque Municipal Vesty Pakos en el municipio de La Paz al 2025</t>
  </si>
  <si>
    <t>Tasa de asistencia a especies de fauna silvestre (TAEFS)</t>
  </si>
  <si>
    <t>TAEFS= (Número de especies de fauna silvestre asistidas en el Bioparque Municipal Vesty Pakos / Número total de especies de fauna silvestre albergadas en el Bioparque Municipal Vesty Pakos) * 100</t>
  </si>
  <si>
    <t>Museo Nacional de Historia Natural</t>
  </si>
  <si>
    <t>8.3.2.1</t>
  </si>
  <si>
    <t>Establecer acciones para la protección, conservación y uso sustentable de la biodiversidad en el municipio de La Paz al 2025</t>
  </si>
  <si>
    <t>Número de especies con medidas de protección, conservación, uso y gestión en el marco de los planes priorizados.</t>
  </si>
  <si>
    <t>Reporte Ministerio del Museo Nacional de Historia Natural</t>
  </si>
  <si>
    <t>14.3.1</t>
  </si>
  <si>
    <t>Proteger al 100% la fauna silvestre y áreas protegidas en el departamento de La Paz al 2025</t>
  </si>
  <si>
    <t>Porcentaje de acciones ejecutadas</t>
  </si>
  <si>
    <t>(Número de acciones ejecutadas / Número de acciones programadas) * 100</t>
  </si>
  <si>
    <t>Fomentar y desarrollar la infraestructura de las tecnologías de información y comunicación para que la implementación de una ciudad inteligente que favorezca el crecimiento de una cultura digital .</t>
  </si>
  <si>
    <t>1
RECONSTRUYENDO LA ECONOMÍA, RETOMANDO LA ESTABILIDAD MACROECONÓMICA Y SOCIAL</t>
  </si>
  <si>
    <t>1.3
DEVOLVER A LA POLÍTICA SOCIAL EL CARÁCTER PRIORITARIO PARA EL ESTADO, REDUCIENDO LA DESIGUALDAD ECONÓMICA, SOCIAL Y DE GÉNERO EN EL MARCO DE LA PLURALIDAD</t>
  </si>
  <si>
    <t>1.3.4
SE HA INCREMENTADO EL ACCESO AL SERVICIO DE LA TELEFONÍA MÓVIL E INTERNET</t>
  </si>
  <si>
    <t>1.3.4.1
INSTALAR Y AMPLIAR REDES DE INTERCONEXIÓN DE FIBRA ÓPTICA, RADIO BASES, MICROONDAS (RADIOENLACES) Y/O ENLACES SATELITALES, E INSTALAR EL EQUIPAMIENTO NECESARIO PARA BRINDAR EL SERVICIO DE ACCESO A INTERNET Y TELEFONÍA MÓVIL EN LAS LOCALIDADES OBJETIVO</t>
  </si>
  <si>
    <t xml:space="preserve">TELECOMUNICACIONES Y TECNOLOGÍAS DE INFORMACIÓN Y COMUNICACIÓN </t>
  </si>
  <si>
    <t xml:space="preserve"> Dirección de Tecnologías de la Información y Gobierno Abierto (DTIGA)</t>
  </si>
  <si>
    <t>Incrementar de 1.120 a 168.000 usuarios conectados a internet gratuito en espacios públicos en el municipio de La Paz al 2025</t>
  </si>
  <si>
    <t xml:space="preserve">   Número de usuarios conectados a internet gratuito en espacios públicos.</t>
  </si>
  <si>
    <t xml:space="preserve"> Reporte de la Dirección de Tecnologías de la Información y Gobierno Abierto (DTIGA)</t>
  </si>
  <si>
    <t xml:space="preserve">Urbano </t>
  </si>
  <si>
    <t>24.1</t>
  </si>
  <si>
    <t>Puntos de acceso a internet implementados</t>
  </si>
  <si>
    <t xml:space="preserve">Incrementar de 0.23 millones a 0.25 millones las conexiones a internet adicionales. </t>
  </si>
  <si>
    <t>Número de conexiones de internet adicionales</t>
  </si>
  <si>
    <t>0.23</t>
  </si>
  <si>
    <t>0.25</t>
  </si>
  <si>
    <t>0.24</t>
  </si>
  <si>
    <t>Ministerio de Obras Publicas, Servicios y Vivienda.</t>
  </si>
  <si>
    <t>Urbano/Rural</t>
  </si>
  <si>
    <t>AGROPECUARIO</t>
  </si>
  <si>
    <t>Mantener en 100% la tasa de apoyo a la producción agropecuaria en el municipio de La Paz al 2025</t>
  </si>
  <si>
    <t>Tasa de apoyo a la producción agropecuaria (TAPA)</t>
  </si>
  <si>
    <t>25.1</t>
  </si>
  <si>
    <t>Mantener en 100% la tasa de dotación de insumos para la producción agropecuaria  en el municipio de La Paz al 2025</t>
  </si>
  <si>
    <t>Tasa de dotación de insumos para la producción agropecuaria (TDIPA)</t>
  </si>
  <si>
    <t>TDIPA = (Número de insumos entregados para la producción agropecuaria / Número de insumos para la producción agropecuaria programados para su entrega) * 100</t>
  </si>
  <si>
    <t xml:space="preserve"> Reporte de la Secretaría Municipal de Desarrollo Económico (SMDE)</t>
  </si>
  <si>
    <t>Ministerio de Desarrollo Rural y Tierras</t>
  </si>
  <si>
    <t xml:space="preserve">Viceministerio de Desarrollo Rural y Agropecuario </t>
  </si>
  <si>
    <t>0.44 millones de Tm de producción agrícola</t>
  </si>
  <si>
    <t>0.65 millones de Tm de producción agrícola</t>
  </si>
  <si>
    <t>Reporte Ministerio de Desarrollo Rural y Tierras</t>
  </si>
  <si>
    <t>Promover el desarrollo deportivo, fomentar y sensibilizar acerca de la realización de la actividad física y deportiva, con enfoque de fortalecimiento a la salud y calidad de vida, promocionando el deporte competitivo y no competitivo en la ciudadanía de manera equitativa e incluyente.</t>
  </si>
  <si>
    <t>DEPORTES</t>
  </si>
  <si>
    <t>26</t>
  </si>
  <si>
    <t>Incrementar en 1% la tasa de práctica deportiva en el municipio de La Paz al 2025</t>
  </si>
  <si>
    <t>Tasa de práctica deportiva (TPD)</t>
  </si>
  <si>
    <t>TPD = ((Número de participantes en actividades deportivas coordinadas con el GAMLP en la gestión - Número de participantes en actividades deportivas coordinadas con el GAMLP en la gestión 2020) / Número de participantes en actividades deportivas coordinadas con el GAMLP en la gestión 2020) * 100</t>
  </si>
  <si>
    <t>100%
  (19.561)</t>
  </si>
  <si>
    <t>0,5%</t>
  </si>
  <si>
    <t>0,7%</t>
  </si>
  <si>
    <t>26.1</t>
  </si>
  <si>
    <t>Ejecutar en 100% la tasa de actividades deportivas en el municipio de La Paz al 2025</t>
  </si>
  <si>
    <t>Tasa de actividades deportivas (TAD)</t>
  </si>
  <si>
    <t>TAD= (Número de actividades deportivas ejecutadas / Número de actividades deportivas programadas) * 100</t>
  </si>
  <si>
    <t>26.2</t>
  </si>
  <si>
    <t>Ejecutar en 100% la tasa de mejoramiento de infraestructura deportiva en el municipio de La Paz al 2025</t>
  </si>
  <si>
    <t>Tasa de mejoramiento de infraestructura deportiva (TMID)</t>
  </si>
  <si>
    <t>TMID = (Número de infraestructuras deportivas mejoradas / Número de Infraestructuras deportivas programadas para su mejoramiento) * 100</t>
  </si>
  <si>
    <t>Viceministerio de Deportes</t>
  </si>
  <si>
    <t>6.5.1</t>
  </si>
  <si>
    <t>Promover la participación de deportistas del municipio de La Paz en competiciones internacionales al 2025</t>
  </si>
  <si>
    <t>Número de deportistas del municipio de La Paz que participan en eventos internacionales.</t>
  </si>
  <si>
    <t>Reporte Ministerio de Salud y Deportes</t>
  </si>
  <si>
    <t>6.5.2</t>
  </si>
  <si>
    <t>Fortalecer y equipar infraestructuras deportivas (polideportivos y centros de alto rendimiento) en el municipio de La Paz al 2025</t>
  </si>
  <si>
    <t>Número de infraestructuras deportivas (polideportivos y centros de alto rendimiento) fortalecidos y equipados.</t>
  </si>
  <si>
    <t>Servicio Departamental de Deportes</t>
  </si>
  <si>
    <t>17.1.1</t>
  </si>
  <si>
    <t>Porcentaje de acciones de apoyo de deportistas en la modalidad de deporte formativo y recreativo</t>
  </si>
  <si>
    <t>(Número de acciones implementadas / Número de acciones programadas) * 100</t>
  </si>
  <si>
    <t>Archivo Administrativo Servicio Departamental de Deportes</t>
  </si>
  <si>
    <t>17.1.2</t>
  </si>
  <si>
    <t>(Número de acciones implementadas / Número de acciones programadas)*100</t>
  </si>
  <si>
    <t>7.2.1.</t>
  </si>
  <si>
    <t>Porcentaje de acciones para las refacción, mantenimiento y equipamiento de infraestructuras deportivas del GADLP</t>
  </si>
  <si>
    <t>(Número de infraestructuras con refacción, mantenimiento y equipamiento en el quinquenio 2021-2025 / Número total de infraestructuras deportivas)*100</t>
  </si>
  <si>
    <t>Privado</t>
  </si>
  <si>
    <t>Club Bolívar</t>
  </si>
  <si>
    <t>26.3</t>
  </si>
  <si>
    <t>Construir 1 Nuevo Estadio del Club Bolívar en el municipio de La Paz al 2025</t>
  </si>
  <si>
    <t>Estadio Construido</t>
  </si>
  <si>
    <t>Coadyuvar a la prevención y reducción del delito y la victimización, implementando acciones de promoción a la seguridad ciudadana en zonas, barrios y comunidades, con el fin de mejorar y ampliar la calidad de vida de los ciudadanos. Construir una ciudad que provea y recupere espacios libres de peligro para la convivencia e intercambio social y personal, sin violencia ni criminalidad.</t>
  </si>
  <si>
    <t>SEGURIDAD CIUDADANA</t>
  </si>
  <si>
    <t>Tasa de percepción de inseguridad ciudadana (TPIC)</t>
  </si>
  <si>
    <t>TPIC = (Número de personas que perciben temor a ser víctimas de un delito / Población mayor a 18 años en el municipio de La Paz) * 100</t>
  </si>
  <si>
    <t>Reporte de la Secretaria Municipal de Movilidad y Seguridad Ciudadana (SMMSC)</t>
  </si>
  <si>
    <t>27.1</t>
  </si>
  <si>
    <t>Ejecutar en 100% la tasa de fortalecimiento a infraestructura para la seguridad ciudadana en el municipio de La Paz al 2025</t>
  </si>
  <si>
    <t>Tasa de fortalecimiento a infraestructura para la seguridad ciudadana (TFISC)</t>
  </si>
  <si>
    <t>TFISC = (Número de infraestructuras fortalecidas para la seguridad ciudadana / Número de infraestructuras para la seguridad ciudadana programadas para su fortalecimiento) * 100</t>
  </si>
  <si>
    <t>27.2</t>
  </si>
  <si>
    <t>Ejecutar en 100% la tasa de prevención para la seguridad ciudadana en el municipio de La Paz al 2025</t>
  </si>
  <si>
    <t>Tasa de prevención para la seguridad ciudadana (TPSC)</t>
  </si>
  <si>
    <t>TPSC = (Número de programas de promoción formativa y correctiva de seguridad ciudadana ejecutados / Número de programas de promoción formativa y correctiva de seguridad ciudadana planificados) *100</t>
  </si>
  <si>
    <t>27.3</t>
  </si>
  <si>
    <t>7.1.6 
SE HA PROMOVIDO LA EFICIENCIA Y BUEN USO DE LOS RECURSOS EN LA ADMINISTRACIÓN PÚBLICA</t>
  </si>
  <si>
    <t>7.1.6.1
ESTABLECER MECANISMOS DE CONTROL PARA UNA GESTIÓN PÚBLICA EFICIENTE, IDÓNEA Y EFICAZ</t>
  </si>
  <si>
    <t xml:space="preserve"> TRANSVERSAL</t>
  </si>
  <si>
    <t>28.1</t>
  </si>
  <si>
    <t>CUADRO DE REFERENCIAS:</t>
  </si>
  <si>
    <t>TOTAL PRESUPUESTO MUNICIPAL</t>
  </si>
  <si>
    <t>Acciones del Plan Territorial de Desarrollo Integral para Vivir Bien del municipio de La Paz 2021-2025</t>
  </si>
  <si>
    <t>Acciones de Planes Sectoriales de Desarrollo Integral para Vivir Bien - PSDI  2021-2025</t>
  </si>
  <si>
    <t>Acciones del Plan Territorial de Desarrollo Integral para Vivir Bien del Departamento de La Paz - 2021-2025</t>
  </si>
  <si>
    <t>TOTAL PRESUPUESTO PSDI</t>
  </si>
  <si>
    <t>TOTAL PRESUPUESTO PTDI GADLP</t>
  </si>
  <si>
    <t>TOTAL PRESUPUESTO PRIVADO - APP</t>
  </si>
  <si>
    <t>Número de productos de fomento artístico - cultural</t>
  </si>
  <si>
    <t>Número de patrimonios culturales material o inmaterial (nuevos) declarados para el municipio de La Paz</t>
  </si>
  <si>
    <t>Reducir en 15% la tasa de consumo energético convencional con energía renovable fotovoltaica en edificios públicos municipales en el municipio de La Paz al 2025</t>
  </si>
  <si>
    <t>TEPV= ((Número de personas en situación de vulnerabilidad atendida con servicios de empoderamiento en la gestión - Número de personas en situación de vulnerabilidad atendida con servicios de empoderamiento en la gestión 2020) / Número de personas en situación de vulnerabilidad atendida con servicios de empoderamiento en  la gestión 2020) * 100</t>
  </si>
  <si>
    <t>Incrementar de 2 a 48 puntos de acceso a internet gratuito en espacios públicos municipales en el municipio de La Paz al 2025</t>
  </si>
  <si>
    <t>Reducir del 59% al 57% la tasa de percepción de inseguridad ciudadana en el municipio de La Paz al 2025</t>
  </si>
  <si>
    <t>22</t>
  </si>
  <si>
    <t>23</t>
  </si>
  <si>
    <t>Desarrollar proyectos de energías renovables para disminuir el uso de combustibles fósiles en el municipio de La Paz al 2025.</t>
  </si>
  <si>
    <t>Cantidad de proyectos de energías renovables en edificios públicos.</t>
  </si>
  <si>
    <t>TDM = (Número de mujeres en el área urbana en edad de trabajar desocupadas / Número de mujeres en el área urbana en edad de trabajar ) * 100</t>
  </si>
  <si>
    <t>Intervenir 159 km2 de superficie de manejo integral de subcuentas en el departamento de La Paz al 2025</t>
  </si>
  <si>
    <t>Gestionar y ejecutar los programas de saneamiento básico en áreas urbanas y en áreas rurales del municipio de La Paz al 2025.</t>
  </si>
  <si>
    <t>Porcentaje de población del municipio de La Paz que cuenta con acceso a saneamiento básico</t>
  </si>
  <si>
    <t>TCMA = (Número de factores ambientales (agua, aire-ruido) medidos / Número de factores ambientales (agua, aire-ruido) programados para su medición) * 100</t>
  </si>
  <si>
    <t>Porcentaje de municipios de la Red de Monitoreo de Calidad del Aire que no superan el Índice de
Contaminación Atmosférica/Total de municipios de la Red Mónica)x100.</t>
  </si>
  <si>
    <t>Incrementar del 60% al 75% la tasa de disposición final de residuos inorgánicos reciclables en el municipio de La Paz al 2025</t>
  </si>
  <si>
    <t>Tasa de disposición final de residuos inorgánicos reciclables (TDFRIR)</t>
  </si>
  <si>
    <t>TDFRIR= ((Toneladas Métricas (TM) de residuos inorgánicos reciclables en la gestión vigente - Toneladas métricas (TM) de residuos inorgánicos reciclables en la gestión 2020) / Toneladas Métricas (TM) de residuos inorgánicos reciclables en la Planta de Clasificación de Residuos (PCR)  en la gestión 2020) *100</t>
  </si>
  <si>
    <t>Ejecutar en 100% la tasa de Gestión Integral de Residuos en el municipio de La Paz al 2025</t>
  </si>
  <si>
    <t>Tasa de Gestión Integral de Residuos (TGIR)</t>
  </si>
  <si>
    <t>Implementar en un 34% mecanismos de gestión de residuos sólidos en el departamento de La Paz al 2025</t>
  </si>
  <si>
    <t>Porcentaje de acciones de mecanismos de gestión de residuos sólidos</t>
  </si>
  <si>
    <t>(Número de acciones de mecanismos de gestión de residuos sólidos ejecutado / Número de acciones de mecanismos de gestión de residuos sólidos programado ) * 100</t>
  </si>
  <si>
    <t xml:space="preserve">Servicio de tratamiento y disposición final de residuos solidos concesionado. </t>
  </si>
  <si>
    <t>Administrar el 100% del servicio concesionado de iluminación publica LED en el municipio de La Paz al 2025</t>
  </si>
  <si>
    <t>(Equipamiento otorgado por el Min. Salud para el hospital de 2do nivel San Antonio / Total de equipamiento requerido por el Hospital de 2do nivel San Antonio) * 100</t>
  </si>
  <si>
    <t>8.1</t>
  </si>
  <si>
    <t>100%
(42.451)</t>
  </si>
  <si>
    <t>100%
(2.152)</t>
  </si>
  <si>
    <t>Ejecutar en 100% la tasa de atención de emergencias en el municipio de La Paz al 2025</t>
  </si>
  <si>
    <t>Incrementar en 90% la tasa de actividades económicas formales en el municipio de La Paz al 2025</t>
  </si>
  <si>
    <t>Consolidar la gestión ambiental para proteger y conservar el medio ambiente; así como prevenir y controlar los impactos ambientales negativos en el municipio de La Paz al 2025</t>
  </si>
  <si>
    <t>Administrar el 100% del servicio concesionado de tratamiento y disposición final de residuos sólidos en el municipio de La Paz hasta el 2025</t>
  </si>
  <si>
    <t>Implementar estrategias que mejoren la productividad a través del acceso a insumos de producción, crédito y otros servicios en el municipio de La Paz al 2025</t>
  </si>
  <si>
    <t>8.3
PROMOVER SISTEMAS DE VIDA CON UN MEDIO AMBIENTE SALUDABLE, PROTEGIDO Y EQUILIBRADO EN ARMONÍA CON LA MADRE TIERRA</t>
  </si>
  <si>
    <t>8.3.1 
SE HA PROMOVIDO UNA MAYOR CAPACIDAD DE GESTIÓN AMBIENTAL PARA UN MEDIO AMBIENTE SALUDABLE, CON CALIDAD Y MENOR CONTAMINACIÓN</t>
  </si>
  <si>
    <t>8.3.1.1 
CONSOLIDAR LA GESTIÓN AMBIENTAL PARA PROTEGER Y CONSERVAR EL MEDIO AMBIENTE; ASÍ COMO PREVENIR Y CONTROLAR LOS IMPACTOS AMBIENTALES NEGATIVOS</t>
  </si>
  <si>
    <t>1,68%
(2.286)</t>
  </si>
  <si>
    <t>9
SOBERANÍA AMBIENTAL CON DESARROLLO INTEGRAL</t>
  </si>
  <si>
    <t>8.2 
IMPULSAR ACCIONES DE MITIGACIÓN, ADAPTACIÓN Y MONITOREO PARA EL CAMBIO CLIMÁTICO, CON MEDIDAS DE RESPUESTA EFECTIVA A SUS IMPACTOS EN ARMONÍA Y EQUILIBRIO CON LA MADRE TIERRA</t>
  </si>
  <si>
    <t>8.2.3 
SE HA PROMOVIDO UNA MAYOR CAPACIDAD EN GESTIÓN DE RIESGOS DE LA POBLACIÓN EN REGIONES VULNERABLES</t>
  </si>
  <si>
    <t>8.2.3.1
IMPLEMENTAR MECANISMOS QUE PERMITAN DESARROLLAR CAPACIDADES EN LA GESTIÓN DE RIESGO DE DESASTRES EN REGIONES VULNERABLES</t>
  </si>
  <si>
    <t>TPRBASSB=((Número de población rural  beneficiada con acceso a servicios de saneamiento básico en la gestión - Número de población rural beneficiada con acceso a servicios de saneamiento básico en la gestión 2020) / Número de población rural beneficiada con acceso a servicios de saneamiento básico en la gestión 2020)*100</t>
  </si>
  <si>
    <t>1.3.3.3 
GESTIONAR Y EJECUTAR PROGRAMAS DE SANEAMIENTO EN ÁREAS URBANAS Y EN ÁREAS RURALES, EN COORDINACIÓN CON TODOS LOS NIVELES DEL ESTADO</t>
  </si>
  <si>
    <t>1.3.3 
SE HA AVANZADO HACIA LA UNIVERSALIZACIÓN DE LOS SERVICIOS BÁSICOS</t>
  </si>
  <si>
    <t>1.3 
DEVOLVER A LA POLÍTICA SOCIAL EL CARÁCTER PRIORITARIO PARA EL ESTADO, REDUCIENDO LA DESIGUALDAD ECONÓMICA, SOCIAL Y DE GÉNERO EN EL MARCO DE LA PLURALIDAD</t>
  </si>
  <si>
    <t>2
UNIVERSALIZACIÓN DE SERVICIOS BÁSICOS</t>
  </si>
  <si>
    <t>TAPSB = (Número de acciones ejecutadas para proyectos de saneamiento básico / Número de acciones programadas para proyectos de saneamiento básico) * 100</t>
  </si>
  <si>
    <t>TAMU = (Hectáreas registradas en planimetrías aprobadas y vigentes en la gestión / Hectáreas del territorio administrable con asentamiento humano consolidado del municipio de La Paz) * 100</t>
  </si>
  <si>
    <t>Incrementar del 94,2% al 96% la tasa de administración de la mancha urbana en el municipio de La Paz al 2025</t>
  </si>
  <si>
    <t>3.2
DIVERSIFICAR E INCREMENTAR LA PRODUCTIVIDAD AGROPECUARIA PARA EL ABASTECIMIENTO DEL MERCADO INTERNO Y LA INDUSTRIALIZACIÓN CON SUSTITUCIÓN DE IMPORTACIONES CON MIRAS A LA EXPORTACIÓN CON VALOR AGREGADO</t>
  </si>
  <si>
    <t>3.2.11
SE CUENTA CON MAYOR PRODUCCIÓN Y PRODUCTIVIDAD CON DIVERSIFICACIÓN DE LA PRODUCCIÓN AGRÍCOLA PARA LA INDUSTRIA Y PROVISIÓN DE ALIMENTOS CONSIDERANDO LA ECONOMÍA PLURAL</t>
  </si>
  <si>
    <t>3.2.11.1
IMPLEMENTAR ESTRATEGIAS QUE MEJOREN LA PRODUCTIVIDAD A TRAVÉS DEL ACCESO A INSUMOS DE PRODUCCIÓN, CRÉDITO Y OTROS SERVICIOS</t>
  </si>
  <si>
    <t>TAPA = (Número de acciones  de apoyo a la producción agropecuaria ejecutadas / Número de acciones de apoyo a la producción agropecuaria programadas) * 100</t>
  </si>
  <si>
    <t>3.2.11.1
 PDES</t>
  </si>
  <si>
    <t>29,9 millones de Toneladas métricas (Tm) de producción agrícola</t>
  </si>
  <si>
    <t>20,2 millones de Toneladas métricas (Tm) de producción agrícola</t>
  </si>
  <si>
    <t xml:space="preserve">6
SOBERANÍA PRODUCTIVA CON DIVERSIFICACIÓN
</t>
  </si>
  <si>
    <t>2.2.4 
SE HA INCREMENTADO LA PARTICIPACIÓN DE LAS UNIDADES PRODUCTIVAS (GRANDES, MEDIANAS, PEQUEÑAS, MICROS) Y ARTESANOS EN EL MERCADO INTERNO CON PRODUCCIÓN NACIONAL HECHO EN BOLIVIA, FORTALECIENDO
LOS SISTEMAS DE CALIDAD Y LAS CAPACIDADES DE PRODUCCIÓN, PARA LA SUSTITUCIÓN DE IMPORTACIONES</t>
  </si>
  <si>
    <t>2.2.4.1
INCREMENTAR LA
PARTICIPACIÓN DE LAS UNIDADES PRODUCTIVAS (GRANDES, MEDIANAS, PEQUEÑAS, MICROS) Y ARTESANOS, EN EL MERCADO INTERNO CON LA PRODUCCIÓN NACIONAL HECHO EN BOLIVIA, A TRAVÉS DE LA AMPLIACIÓN DE LA COBERTURA DE LABORATORIOS DE METROLOGÍA E IMPLEMENTACIÓN DE SISTEMAS DE CALIDAD, DE INTELIGENCIA COMERCIAL PARA LA SUSTITUCIÓN DE IMPORTACIONES</t>
  </si>
  <si>
    <t xml:space="preserve">Incrementar en 4% la tasa de reactivación económica en el municipio de La Paz al 2025 </t>
  </si>
  <si>
    <t>TRE= ((Número de registros de actividades económicas en la gestión - Número de registros de actividades económicas en la gestión 2020) / Número de registros de actividades económicas en la gestión 2020) * 100</t>
  </si>
  <si>
    <t>2241-SCR-A6
2241-SIR-A8</t>
  </si>
  <si>
    <t>Número de nuevas Unidades Económicas Registradas</t>
  </si>
  <si>
    <t>Sumatoria de Unidades Productivas registradas por año</t>
  </si>
  <si>
    <t>10.2.2.1 
FOMENTAR LA PRODUCCIÓN Y COMERCIALIZACIÓN DE SERVICIOS Y BIENES ARTÍSTICO CULTURALES</t>
  </si>
  <si>
    <t>10.2 
PROMOVER LA INDUSTRIA CULTURAL, EL ARTE INDIVIDUAL Y COLECTIVO DE LAS BOLIVIANAS Y BOLIVIANOS</t>
  </si>
  <si>
    <t>10 
CULTURAS, DESCOLONIZACIÓN Y DESPATRIARCALIZACIÓN, PARA LA REVOLUCIÓN DEMOCRÁTICA CULTURAL</t>
  </si>
  <si>
    <t>12 
DISFRUTE Y FELICIDAD</t>
  </si>
  <si>
    <t>Incrementar en 20% la tasa de fomento artístico-cultural en el municipio de La Paz al 2025</t>
  </si>
  <si>
    <t>Número de personas beneficiadas de las plataformas de fomento y promoción a las expresiones culturales</t>
  </si>
  <si>
    <t>10.4
IMPULSAR LA DESCOLONIZACIÓN Y DESPATRIARCALIZACIÓN HACIA LA CONSOLIDACIÓN DEL ESTADO PLURINACIONAL Y EL PARADIGMA DEL VIVIR BIEN</t>
  </si>
  <si>
    <t>10.4.2 
SE CUENTA CON ESPACIOS QUE EXPONEN NUESTRA DIVERSIDAD CULTURAL Y MEMORIA HISTÓRICA CON EL OBJETIVO DE BRINDAR UN RECONOCIMIENTO Y CONMEMORACIÓN A LAS VÍCTIMAS DE VIOLENCIA POLÍTICA EN EL PAÍS, DURANTE LAS DISTINTAS DICTADURAS MILITARES</t>
  </si>
  <si>
    <t>10.3 
PROTEGER, RESTAURAR, RECUPERAR, REVITALIZAR, PROMOVER Y DIFUNDIR EL PATRIMONIO MATERIAL E INMATERIAL DEL ESTADO PLURINACIONAL DE BOLIVIA</t>
  </si>
  <si>
    <t>10.3.1 
SE HA IMPULSADO LA PROTECCIÓN Y PROMOCIÓN DEL PATRIMONIO MATERIAL E INMATERIAL APORTANDO AL DESARROLLO ECONÓMICO Y SOCIAL DEL PAÍS</t>
  </si>
  <si>
    <t>10.3.1.1 
INVESTIGAR, REGISTRAR, CATALOGAR, PROTEGER, RESTAURAR, CONSERVAR, CUSTODIAR, SALVAGUARDAR Y PROMOVER EL PATRIMONIO MATERIAL E INMATERIAL DEL ESTADO PLURINACIONAL DE BOLIVIA</t>
  </si>
  <si>
    <t>Secretaría Departamental de Turismo y Cultura
 Dirección de Culturas</t>
  </si>
  <si>
    <t>Fortalecer las capacidades de atención de desastres y/o emergencias en el municipio de La Paz</t>
  </si>
  <si>
    <t>(Número de acciones de atención de desastres y/o emergencias atendidos / Número de acciones de atención de desastres y/o emergencias presentados) * 100</t>
  </si>
  <si>
    <t>Implementar al 100% estrategias de promoción, restauración y conservación del patrimonio cultural en el departamento de La Paz al 2025</t>
  </si>
  <si>
    <t>3
SALUD, EDUCACIÓN Y DEPORTES</t>
  </si>
  <si>
    <t>6 
SALUD Y DEPORTES PARA PROTEGER LA VIDA CON CUIDADO INTEGRAL EN TIEMPOS DE PANDEMIA</t>
  </si>
  <si>
    <t>6.5
INCENTIVAR LA PRÁCTICA DEPORTIVA EN SUS ÁMBITOS PREVENTIVO, RECREATIVO, FORMATIVO Y COMPETITIVO DE DIVERSAS DISCIPLINAS, PRIORIZANDO EL ACCESO AL DEPORTE A TEMPRANA EDAD</t>
  </si>
  <si>
    <t>6.5.1
SE HA FOMENTADO EL DEPORTE COMPETITIVO Y FORMATIVO EN TODO EL TERRITORIO NACIONAL</t>
  </si>
  <si>
    <t>6.5.1.1
PROMOVER LA ORGANIZACIÓN Y EL DESARROLLO DE ACTIVIDADES DEPORTIVAS</t>
  </si>
  <si>
    <t>6.5.2
 SE HA FORTALECIDO CON INFRAESTRUCTURA Y EQUIPAMIENTO DEPORTIVO</t>
  </si>
  <si>
    <t>6.5.2.2
 FORTALECER Y EQUIPAR INFRAESTRUCTURAS DEPORTIVAS (POLIDEPORTIVOS Y CENTROS DE ALTO RENDIMIENTO).</t>
  </si>
  <si>
    <t>Apoyar al 100% de deportistas en las modalidades de deporte formativo y recreativo en el departamento de La Paz al 2025</t>
  </si>
  <si>
    <t>Implementar al 100% las acciones de refacción, mantenimiento y equipamiento en infraestructuras deportivas del GADLP en el departamento de La Paz al 2025</t>
  </si>
  <si>
    <t>Apoyar al 100% de deportistas en la modalidad de deporte competitivo en el departamento de La Paz al 2025</t>
  </si>
  <si>
    <t>Porcentaje de acciones de apoyo de deportistas en la modalidad de deporte competitivo</t>
  </si>
  <si>
    <t>5 
EDUCACIÓN, INVESTIGACIÓN, CIENCIA Y TECNOLOGÍA PARA EL FORTALECIMIENTO Y DESARROLLO DE CAPACIDADES Y POTENCIALIDADES PRODUCTIVAS</t>
  </si>
  <si>
    <t>5.1
 GARANTIZAR EL EJERCICIO DEL DERECHO A UNA EDUCACIÓN INTEGRAL, INTERCULTURAL Y PLURILINGÜE CON CALIDAD Y SIN DISCRIMINACIÓN DE RAZA, ORIGEN, GÉNERO, CREENCIA Y DISCAPACIDAD EN TODO EL SISTEMA EDUCATIVO PLURINACIONAL</t>
  </si>
  <si>
    <t>5.1.1
SE HA PROMOVIDO EL ACCESO, PERMANENCIA Y CONCLUSIÓN DE LOS ESTUDIANTES EN EL SISTEMA EDUCATIVO PLURINACIONAL</t>
  </si>
  <si>
    <t>5.1.1.1 
AMPLIAR Y MEJORAR LA OFERTA EDUCATIVA EN EL SISTEMA EDUCATIVO PLURINACIONAL</t>
  </si>
  <si>
    <t>7
SOBERANÍA SOBRE NUESTROS RECURSOS NATURALES</t>
  </si>
  <si>
    <t>4 
PROFUNDIZACIÓN DEL PROCESO DE INDUSTRIALIZACIÓN DE LOS RECURSOS NATURALES</t>
  </si>
  <si>
    <t>4.3 
DIVERSIFICAR LA MATRIZ ENERGÉTICA HACIA LA CONSOLIDACIÓN DE FUENTES DE ENERGÍA RENOVABLES Y SUSTENTABLES, GENERANDO EXCEDENTES PARA LAS EXPORTACIONES</t>
  </si>
  <si>
    <t>4.3.1 
SE CUENTA CON UNA MAYOR PARTICIPACIÓN DE ENERGÍAS RENOVABLES EN LA DEMANDA DE ENERGÍA ELÉCTRICA</t>
  </si>
  <si>
    <t>4.3.1.1 
DESARROLLAR INFRAESTRUCTURA DE GENERACIÓN DE ENERGÍA ELÉCTRICA DE FUENTES ALTERNATIVAS Y RENOVABLES PARA DISMINUIR EL USO DE COMBUSTIBLES FÓSILES</t>
  </si>
  <si>
    <t>11
SOBERANÍA Y TRANSPARENCIA EN LA GESTIÓN PÚBLICA</t>
  </si>
  <si>
    <t>TSTC = ((Número de predios con certificado catastral en la gestión actual - Número de predios con certificado catastral en la gestión 2020) / Número de predios con certificado catastral en la gestión 2020) * 100</t>
  </si>
  <si>
    <t>TCECERF = (kilovatios (kW) de energía convencional consumida en 5 edificios públicos municipales en la gestión / kilovatios (kW)  de energía convencional consumida en 5 edificios públicos municipales en la gestión 2020) * 100</t>
  </si>
  <si>
    <t xml:space="preserve">Ejecutar en 100% la tasa de fortalecimiento a unidades productivas en el municipio de la Paz  al 2025
</t>
  </si>
  <si>
    <t>Fortalecer Técnicamente al 100% de Micro, Pequeñas, Medianas Empresas y Artesanos en el departamento de La Paz Al 2025</t>
  </si>
  <si>
    <t>7 
REFORMA JUDICIAL, GESTIÓN PÚBLICA DIGITALIZADA Y TRANSPARENTE; SEGURIDAD Y DEFENSA INTEGRAL CON SOBERANÍA NACIONAL</t>
  </si>
  <si>
    <t>7.3 
REDUCIR SIGNIFICATIVAMENTE TODA FORMA DE VIOLENCIA POR RAZONES ECONÓMICAS, SOCIALES Y CULTURALES, CON ÉNFASIS EN LA VIOLENCIA EN RAZÓN DE GÉNERO EN SUS DISTINTAS MANIFESTACIONES Y LA LUCHA CONTRA LA TRATA Y TRÁFICO DE PERSONAS</t>
  </si>
  <si>
    <t>7.2 
FORTALECER PROGRAMAS DE INCLUSIÓN Y EQUIDAD SOCIAL PARA LAS PERSONAS MÁS VULNERABLES CON ÉNFASIS EN NIÑOS, NIÑAS Y ADOLESCENTES, ADULTOS MAYORES Y PERSONAS CON DISCAPACIDAD, CONSIDERANDO LA DIVERSIDAD SOCIOCULTURAL</t>
  </si>
  <si>
    <t>7.2.2 
SE HAN ATENDIDO LAS NECESIDADES DE LOS GRUPOS DE POBLACIÓN VULNERABLE Y SU INCLUSIÓN SOCIAL EN TODOS LOS ÁMBITOS DE LA SOCIEDAD EN IGUALDAD DE OPORTUNIDADES Y CON ENFOQUE DE GÉNERO</t>
  </si>
  <si>
    <t>10.4.3 
SE HA PROMOVIDO UN MAYOR EMPODERAMIENTO ECONÓMICO DE LAS MUJERES Y MAYOR PARTICIPACIÓN DE LAS MUJERES EN LA TOMA DE DECISIONES EN LAS ESFERAS DE REPRESENTACIÓN POLÍTICA</t>
  </si>
  <si>
    <t>10.4. 
IMPULSAR LA DESCOLONIZACIÓN Y DESPATRIARCALIZACIÓN HACIA LA CONSOLIDACIÓN DEL ESTADO PLURINACIONAL Y EL PARADIGMA DEL VIVIR BIEN</t>
  </si>
  <si>
    <t>10.4.3.1 
PROMOVER EL EJERCICIO POLÍTICO Y DE LIDERAZGO DE LA MUJER EN EL ÁMBITO FAMILIAR Y DE LA SOCIEDAD, Y LA TRANSFORMACIÓN DEL PENSAMIENTO Y DE LAS ACTITUDES DE TODAS Y TODOS LOS BOLIVIANOS PROMOVIENDO EL RESPETO MUTUO Y LA SANCIÓN CONTRA PRÁCTICAS DE ACOSO Y AUTORITARISMO</t>
  </si>
  <si>
    <t>7.3.1 
SE HA REDUCIDO SIGNIFICATIVAMENTE TODAS LAS FORMAS DE VIOLENCIA, EN ESPECIAL HACIA POBLACIONES EN SITUACIÓN DE VULNERABILIDAD</t>
  </si>
  <si>
    <t>7.3.1.1 
ASISTENCIA INTEGRAL A FAMILIAS VÍCTIMAS DE VIOLENCIA EN GENERAL Y/O DE COMISIÓN DE DELITOS DE ACCIÓN PÚBLICA Y PRIVADA, PARA LA PROMOCIÓN DEL ACCESO A LA JUSTICIA</t>
  </si>
  <si>
    <t>7.2.2.2 
PROMOCIÓN Y DEFENSA DE LOS DERECHOS DE LAS PERSONAS EN SITUACIÓN DE VULNERABILIDAD, PRIORIZANDO ZONAS RURALES Y COMUNIDADES ALEJADAS Y ÉNFASIS EN NIÑOS, NIÑAS, ADOLESCENTES, JÓVENES Y MUJERES CON DISCAPACIDAD</t>
  </si>
  <si>
    <t>TEPAM = ((Número de PAM beneficiadas con servicios municipales de empoderamiento en la gestión - Número de PAM beneficiadas con servicios municipales de empoderamiento en la gestión 2020) / Número de PAM beneficiadas con servicios municipales de empoderamiento la gestión 2020) * 100</t>
  </si>
  <si>
    <t>TEPSVARS = ((Número de PSVARS beneficiadas con servicios municipales de empoderamiento en la gestión - Número de PSVARS beneficiadas con servicios municipales de empoderamiento en la gestión 2020) / Número de PASVARS beneficiadas con servicios municipales de empoderamiento en la gestión 2020) * 100</t>
  </si>
  <si>
    <t>9
 SOBERANÍA AMBIENTAL CON DESARROLLO INTEGRAL</t>
  </si>
  <si>
    <t>8.3 
PROMOVER LOS SISTEMAS DE VIDA CON UN MEDIO AMBIENTE SALUDABLE PROTEGIDO Y EQUILIBRADO EN ARMONÍA CON LA MADRE TIERRA</t>
  </si>
  <si>
    <t>8.3.1
SE HA PROMOVIDO UNA MAYOR CAPACIDAD DE GESTIÓN AMBIENTAL PARA UN MEDIO AMBIENTE SALUDABLE, CON CALIDAD Y MENOR CONTAMINACIÓN</t>
  </si>
  <si>
    <t>8.3.1.2 
CONSOLIDAR LA GESTIÓN Y PROMOCIÓN PARA LA IMPLEMENTACIÓN DE INFRAESTRUCTURAS PARA EL APROVECHAMIENTO, DISPOSICIÓN FINAL E INDUSTRIALIZACIÓN DE LOS RESIDUOS SÓLIDOS Y ESTABLECER EL RÉGIMEN DE RESPONSABILIDAD DE LOS RESIDUOS POST CONSUMO, EN ARMONÍA CON LA MADRE TIERRA</t>
  </si>
  <si>
    <t>8.5 
FORTALECER LA GESTIÓN INTEGRADA DE LOS RECURSOS HÍDRICOS SUPERFICIALES Y SUBTERRÁNEOS PARA ALCANZAR LA SEGURIDAD HÍDRICA</t>
  </si>
  <si>
    <t>8.5.2 
SE HA FORTALECIDO LA CAPACIDAD DE PLANIFICACIÓN TERRITORIAL HÍDRICA AMBIENTAL</t>
  </si>
  <si>
    <t>8.5.2.1 
DESARROLLAR INSTRUMENTOS DE ARTICULACIÓN A LA PLANIFICACIÓN TERRITORIAL Y REGULACIÓN PARA LA GESTIÓN HÍDRICO AMBIENTAL</t>
  </si>
  <si>
    <t>8. 
MEDIO AMBIENTE SUSTENTABLE Y EQUILIBRADO EN ARMONÍA CON LA MADRE TIERRA</t>
  </si>
  <si>
    <t>8.5 
FORTALECER LA GESTIÓN INTEGRADA DE LOS RECURSOS HÍDRICOS SUPERFICIALES Y SUBTERRÁNEOS PARA ALCANZAR LA SEGURIDAD HÍDRICA.</t>
  </si>
  <si>
    <t>8.5.3 
SE HA FORTALECIDO LA GESTIÓN INTEGRADA DE RECURSOS HÍDRICOS Y MANEJO INTEGRAL DE CUENCAS (GIH/MIC).</t>
  </si>
  <si>
    <t>8.5.3.1 
INTERVENIR CON MEDIDAS ESTRUCTURALES Y NO ESTRUCTURALES PARA EL MANEJO INTEGRAL DE CUENCAS PARA MEJORAR LA CAPACIDAD DE RESPUESTA ANTE EFECTOS DEL CC.</t>
  </si>
  <si>
    <t>TCC = (Número de cuencas conservadas / Número de cuencas identificadas para su conservación) * 100</t>
  </si>
  <si>
    <t>TAFPDC = (Número de acciones que coadyuvan a la formulación de Planes Directores de Cuencas ejecutadas / Número de acciones que coadyuvan a la formulación de Planes Directores de Cuencas programadas)* 100</t>
  </si>
  <si>
    <t>Realizar estudios de largo plazo sobre Recursos Hídricos superficiales y subterráneos para precautelar la seguridad hídrica en el municipio de La Paz al 2025</t>
  </si>
  <si>
    <t>6.3 
FORTALECER EL SISTEMA ÚNICO DE SALUD UNIVERSAL Y GRATUITO A TRAVÉS DE SERVICIOS DE SALUD PÚBLICOS, RESPETANDO SU COSMOVISIÓN Y PRÁCTICAS TRADICIONALES SIN EXCLUSIÓN NI DISCRIMINACIÓN EN EL MARCO DE LA POLÍTICA NACIONAL DE SALUD FAMILIAR COMUNITARIA INTERCULTURAL VIGENTE SAFCI</t>
  </si>
  <si>
    <t>6.3.1
SE HA INCREMENTADO EL ACCESO DE LA POBLACIÓN A SERVICIOS DE SALUD SUS</t>
  </si>
  <si>
    <t>6.3.1.1 
INCREMENTAR EL PORCENTAJE DE POBLACIÓN BENEFICIARIA QUE ACCEDE A LA ATENCIÓN DEL SUS</t>
  </si>
  <si>
    <t>6.6 
MEJORAR LA INFRAESTRUCTURA Y EQUIPAMIENTO DE LOS ESTABLECIMIENTOS DE SALUD</t>
  </si>
  <si>
    <t>6.6.1 
SE HA CONTRIBUIDO CON INFRAESTRUCTURA, EQUIPAMIENTO Y FORTALECIMIENTO LOS ESTABLECIMIENTOS DE SALUD DE 1ER., 2DO., Y 3ER. NIVEL E INSTITUTOS DE 4TO. NIVEL DE SALUD</t>
  </si>
  <si>
    <t>6.6.1.1 
FORTALECER Y EQUIPAR 344 ESTABLECIMIENTOS DE SALUD DE PRIMER NIVEL DE ATENCIÓN DEL SUBSECTOR PÚBLICO</t>
  </si>
  <si>
    <t>7.4 
GARANTIZAR LA DEFENSA DE LA SOCIEDAD Y LA CONSERVACIÓN DEL ORDEN PÚBLICO A TRAVÉS DE LA POLICÍA BOLIVIANA, LUCHAR CONTRA EL TRÁFICO ILÍCITO DE SUSTANCIAS CONTROLADAS, CONTROLAR CULTIVOS EXCEDENTARIOS DE COCA Y PREVENIR EL CONSUMO DE DROGAS</t>
  </si>
  <si>
    <t>7.4.2 
SE HA FORTALECIDO LA INTEGRACIÓN DEL SISTEMA NACIONAL DE SEGURIDAD CIUDADANA EN COORDINACIÓN CON LAS ETA Y LA SOCIEDAD CIVIL ORGANIZADA CON EL FIN DE CONTAR CON UN PAÍS MÁS SEGURO, PARA TODAS Y TODOS LOS BOLIVIANOS</t>
  </si>
  <si>
    <t>7.4.2.1 
IMPLEMENTAR EL PLAN NACIONAL DE SEGURIDAD CIUDADANA EN COORDINACIÓN CON LAS ETAS</t>
  </si>
  <si>
    <t>59%
(Gestión 2019)</t>
  </si>
  <si>
    <t>Servicio concesionado en funcionamiento</t>
  </si>
  <si>
    <t>3.3
IMPULSAR LA INTEGRACIÓN NACIONAL E INTERNACIONAL PARA FORTALECER LOS CENTROS PRODUCTIVOS CON SISTEMAS DE TRANSPORTE CARRETERO, AÉREO, FÉRREO, FLUVIAL Y URBANO</t>
  </si>
  <si>
    <t>3.3.5
SE HAN CONSTRUIDO PROYECTOS ALTERNATIVOS DE TRANSPORTE URBANO EN ARMONÍA CON LA MADRE TIERRA</t>
  </si>
  <si>
    <t>3.3.1
SE HA DOTADO DE MAYOR INFRAESTRUCTURA VIAL CONSTRUIDA Y REHABILITADA, PARA MEJORAR LA TRANSITABILIDAD DE LA POBLACIÓN, LAS ACTIVIDADES PRODUCTIVAS Y LOGÍSTICA</t>
  </si>
  <si>
    <t>3.3.1.3
IMPLEMENTAR PLANES DE CONSERVACIÓN VIAL</t>
  </si>
  <si>
    <t>TT = ((Número de intervenciones en capa de rodadura ejecutadas en la gestión - Número de intervenciones en capa de rodadura ejecutadas en la gestión 2020) / Número de intervenciones en capa de rodadura ejecutadas en la gestión 2020) * 100</t>
  </si>
  <si>
    <t xml:space="preserve">Tasa de turismo extranjero de La Paz (TTE)  </t>
  </si>
  <si>
    <t>TTE= ((Número de visitantes extranjeros en el municipio de La Paz en la gestión - Número de visitantes extranjeros en el municipio de La Paz en la gestión 2020) / Número de visitantes extranjeros en el municipio de La Paz en la gestión 2020) * 100</t>
  </si>
  <si>
    <t>Ejecutar en 100% la tasa de fortalecimiento turístico en el municipio de La Paz al 2025</t>
  </si>
  <si>
    <t>8.3.2 
SE HA FORTALECIDO LA CONSERVACIÓN, PROTECCIÓN Y USO SUSTENTABLE DE LA BIODIVERSIDAD.</t>
  </si>
  <si>
    <t xml:space="preserve">8.3.2.1 
ESTABLECER PLANES DE ACCIÓN PARA LA PROTECCIÓN, CONSERVACIÓN Y USO SUSTENTABLE DE LA BIODIVERSIDAD PARA EL MANTENIMIENTO DE LAS FUNCIONES AMBIENTALES Y SISTEMAS DE VIDA, ENFOCADAS EN ESPECIES CLAVE Y ESPECIES PARAGUAS PRIORIZADAS. </t>
  </si>
  <si>
    <t>Implementar servicios de alta calidad y beneficio público,  con descentralización y autonomía plena, encaminando la gestión municipal hacia la autosustentabilidad económica, para lograr una institucionalidad municipal efectiva.</t>
  </si>
  <si>
    <t>Mantener por encima del 75% la tasa de ejecución del presupuesto institucional del Gobierno Autónomo Municipal al 2025</t>
  </si>
  <si>
    <t>Mantener hasta el 25% la tasa de asignación para gastos de funcionamiento del Gobierno Autónomo Municipal de La Paz al 2025</t>
  </si>
  <si>
    <t xml:space="preserve">Tasa de ejecución del presupuesto institucional  (TEPI) </t>
  </si>
  <si>
    <t>TEPI = (Recursos devengados del presupuesto institucional del GAMLP / Presupuesto vigente institucional del GAMLP) * 100</t>
  </si>
  <si>
    <t>Reporte de la Secretaría Municipal de Finanzas
(SMFIN)</t>
  </si>
  <si>
    <t>Tasa de asignación para gastos de funcionamiento (TAGF)</t>
  </si>
  <si>
    <t>TAGF = (Recursos asignados para gastos de funcionamiento / Recursos de ingresos de las fuentes: Coparticipación Tributaria, Ingresos Municipales Propios y Recursos de la Cuenta Especial Diálogo 2000) * 100</t>
  </si>
  <si>
    <t>Secretaría Municipal de Finanzas (SMFIN)</t>
  </si>
  <si>
    <t>TOTAL PRESUPUESTO PTDI</t>
  </si>
  <si>
    <t>acciones</t>
  </si>
  <si>
    <t>acciones municipales</t>
  </si>
  <si>
    <t>acciones psdi</t>
  </si>
  <si>
    <t xml:space="preserve">acciones privados </t>
  </si>
  <si>
    <t>Acciones Privados y Asociaciones publico - privadas - 2021-2026</t>
  </si>
  <si>
    <t>acciones ptdi departamental</t>
  </si>
  <si>
    <t>PRESUPUESTO SMF - GAMLP</t>
  </si>
  <si>
    <t>CONTROL PRESUPUESTO MUNICIPAL</t>
  </si>
  <si>
    <t>Adoptar medidas de prevención y/o erradicación de acciones que atenten contra el goce o ejercicio del derecho a una vejez digna en el municipio de La Paz al 2025</t>
  </si>
  <si>
    <t>TCVMNNAPAMPcDPV = ((Número de casos de violencia contra mujeres, NNAs, PAM, PcD y otra población vulnerable atendidos en la gestión - Número de casos de violencia contra mujeres, NNAs, PAM, PcD y otra población vulnerable atendidos la gestión 2020) / Número de casos de violencia contra mujeres, NNAs, PAM, PcD y otra población vulnerable atendidos la gestión 2020) * 100</t>
  </si>
  <si>
    <t>TFAC = ((Número de beneficiados con acciones de fomento artístico-cultural en la gestión - Número de beneficiados con acciones de fomento artístico-cultural en la gestión 2020) / Número de beneficiados con acciones de fomento artístico-cultural en la gestión 2020) * 100</t>
  </si>
  <si>
    <t>TCSTP = ((Número de barrios con cobertura de servicio de transporte público en la gestión - Número de barrios con cobertura de servicio de transporte público en la gestión 2020) / Número de barrios con cobertura de servicio de transporte público en la gestión 2020) * 100</t>
  </si>
  <si>
    <t>2241-SIR-A2</t>
  </si>
  <si>
    <t xml:space="preserve"> TRD= (Número de predios afectados en eventos de desastre / Número total de predios deslindados en el municipio)*100</t>
  </si>
  <si>
    <t>TPR = (Número de cuencas intervenidas con mecanismos de prevención de riesgos / Número de cuencas programadas para intervenir) * 100</t>
  </si>
  <si>
    <t>Reporte de la Secretaría Municipal de Movilidad y Seguridad Ciudadana (SMMSC)</t>
  </si>
  <si>
    <t>Mantener por debajo de 55,1 microgramos por metro cúbico (µg/m3) el valor de la concentración de partículas menores de 10 micras (pm10) en el aire en el municipio de La Paz al 2025</t>
  </si>
  <si>
    <t>Mantener al 100% la tasa de protección de especies de fauna silvestre en el municipio de La Paz al 2025</t>
  </si>
  <si>
    <t>Reporte del Ministerio de Educación (MIN-EDU)</t>
  </si>
  <si>
    <t>Incrementar en 81% la tasa de satisfacción del servicio de transporte público municipal en el municipio de La Paz al 2025</t>
  </si>
  <si>
    <t>Servicio de Transporte Municipal (SETRAM)</t>
  </si>
  <si>
    <t xml:space="preserve">                                        </t>
  </si>
  <si>
    <t>Ejecutar en 100% la tasa de mejora de la red vial en el municipio de La Paz 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</si>
</sst>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(* #,##0.00_);_(* \(#,##0.00\);_(* \-??_);_(@_)"/>
    <numFmt numFmtId="165" formatCode="0\ %"/>
    <numFmt numFmtId="166" formatCode="_-* #,##0_-;\-* #,##0_-;_-* \-??_-;_-@"/>
    <numFmt numFmtId="167" formatCode="[$-F800]dddd&quot;, &quot;mmmm\ dd&quot;, &quot;yyyy"/>
    <numFmt numFmtId="168" formatCode="_-* #,##0\ _€_-;\-* #,##0\ _€_-;_-* \-??\ _€_-;_-@"/>
    <numFmt numFmtId="169" formatCode="d\.m"/>
    <numFmt numFmtId="170" formatCode="d\.m\.yyyy"/>
    <numFmt numFmtId="171" formatCode="0.0%"/>
    <numFmt numFmtId="172" formatCode="_-* #,##0_-;\-* #,##0_-;_-* \-_-;_-@"/>
    <numFmt numFmtId="173" formatCode="_(* #,##0_);_(* \(#,##0\);_(* &quot;-&quot;??_);_(@_)"/>
  </numFmts>
  <fonts count="23" x14ac:knownFonts="1">
    <font>
      <sz val="11"/>
      <color rgb="FF000000"/>
      <name val="Calibri"/>
      <scheme val="minor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1"/>
      <color rgb="FF3333FF"/>
      <name val="Arial Narrow"/>
      <family val="2"/>
    </font>
    <font>
      <b/>
      <sz val="11"/>
      <color rgb="FFFFFFFF"/>
      <name val="Arial Narrow"/>
      <family val="2"/>
    </font>
    <font>
      <sz val="11"/>
      <color rgb="FFFFFFFF"/>
      <name val="Arial Narrow"/>
      <family val="2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10"/>
      <color rgb="FF3333FF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11"/>
      <color rgb="FF00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rgb="FFFFFF00"/>
      <name val="Arial Narrow"/>
      <family val="2"/>
    </font>
    <font>
      <b/>
      <sz val="11"/>
      <name val="Arial Narrow"/>
      <family val="2"/>
    </font>
    <font>
      <b/>
      <sz val="11"/>
      <name val="Calibri"/>
      <family val="2"/>
    </font>
    <font>
      <b/>
      <sz val="11"/>
      <color theme="2"/>
      <name val="Arial Narrow"/>
      <family val="2"/>
    </font>
    <font>
      <b/>
      <sz val="11"/>
      <color rgb="FF000000"/>
      <name val="Calibri"/>
      <family val="2"/>
      <scheme val="minor"/>
    </font>
    <font>
      <b/>
      <sz val="11"/>
      <color theme="2"/>
      <name val="Calibri"/>
      <family val="2"/>
    </font>
    <font>
      <b/>
      <sz val="18"/>
      <color rgb="FF000000"/>
      <name val="Arial Narrow"/>
      <family val="2"/>
    </font>
    <font>
      <b/>
      <sz val="11"/>
      <color theme="0"/>
      <name val="Arial Narrow"/>
      <family val="2"/>
    </font>
    <font>
      <b/>
      <sz val="11"/>
      <color rgb="FF00FFFF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8896"/>
        <bgColor rgb="FF008896"/>
      </patternFill>
    </fill>
    <fill>
      <patternFill patternType="solid">
        <fgColor rgb="FFFFFFFF"/>
        <bgColor rgb="FFFFFFFF"/>
      </patternFill>
    </fill>
    <fill>
      <patternFill patternType="solid">
        <fgColor rgb="FFF4B083"/>
        <bgColor rgb="FFF4B083"/>
      </patternFill>
    </fill>
    <fill>
      <patternFill patternType="solid">
        <fgColor rgb="FF92D050"/>
        <bgColor rgb="FF92D050"/>
      </patternFill>
    </fill>
    <fill>
      <patternFill patternType="solid">
        <fgColor rgb="FF008796"/>
        <bgColor rgb="FF008796"/>
      </patternFill>
    </fill>
    <fill>
      <patternFill patternType="solid">
        <fgColor rgb="FFD9D9D9"/>
        <bgColor rgb="FFD9D9D9"/>
      </patternFill>
    </fill>
    <fill>
      <patternFill patternType="solid">
        <fgColor rgb="FF008896"/>
        <bgColor rgb="FF008796"/>
      </patternFill>
    </fill>
    <fill>
      <patternFill patternType="solid">
        <fgColor rgb="FFF4B083"/>
        <bgColor rgb="FFD9D9D9"/>
      </patternFill>
    </fill>
    <fill>
      <patternFill patternType="solid">
        <fgColor rgb="FF008896"/>
        <bgColor rgb="FFFFFFFF"/>
      </patternFill>
    </fill>
    <fill>
      <patternFill patternType="solid">
        <fgColor rgb="FF008896"/>
        <bgColor indexed="64"/>
      </patternFill>
    </fill>
    <fill>
      <patternFill patternType="solid">
        <fgColor theme="0"/>
        <bgColor rgb="FFAFF6F1"/>
      </patternFill>
    </fill>
    <fill>
      <patternFill patternType="solid">
        <fgColor rgb="FFF4B083"/>
        <bgColor rgb="FFAFF6F1"/>
      </patternFill>
    </fill>
    <fill>
      <patternFill patternType="solid">
        <fgColor rgb="FF92D050"/>
        <bgColor rgb="FFAFF6F1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139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166" fontId="1" fillId="4" borderId="1" xfId="0" applyNumberFormat="1" applyFont="1" applyFill="1" applyBorder="1" applyAlignment="1">
      <alignment horizontal="left" vertical="center" wrapText="1"/>
    </xf>
    <xf numFmtId="167" fontId="1" fillId="4" borderId="1" xfId="0" applyNumberFormat="1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9" fontId="1" fillId="4" borderId="1" xfId="1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1"/>
    </xf>
    <xf numFmtId="9" fontId="1" fillId="5" borderId="1" xfId="1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9" fontId="1" fillId="7" borderId="1" xfId="1" applyFont="1" applyFill="1" applyBorder="1" applyAlignment="1">
      <alignment horizontal="center" vertical="center" wrapText="1"/>
    </xf>
    <xf numFmtId="1" fontId="1" fillId="7" borderId="1" xfId="0" applyNumberFormat="1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3" fontId="1" fillId="5" borderId="1" xfId="0" applyNumberFormat="1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right" vertical="center" wrapText="1"/>
    </xf>
    <xf numFmtId="166" fontId="1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169" fontId="1" fillId="4" borderId="1" xfId="0" applyNumberFormat="1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right" vertical="center" wrapText="1"/>
    </xf>
    <xf numFmtId="3" fontId="10" fillId="7" borderId="1" xfId="0" applyNumberFormat="1" applyFont="1" applyFill="1" applyBorder="1" applyAlignment="1">
      <alignment horizontal="right" vertical="center" wrapText="1"/>
    </xf>
    <xf numFmtId="3" fontId="10" fillId="5" borderId="1" xfId="0" applyNumberFormat="1" applyFont="1" applyFill="1" applyBorder="1" applyAlignment="1">
      <alignment horizontal="right" vertical="center" wrapText="1"/>
    </xf>
    <xf numFmtId="3" fontId="10" fillId="0" borderId="1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/>
    <xf numFmtId="49" fontId="7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4" borderId="6" xfId="0" applyFont="1" applyFill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3" fontId="15" fillId="12" borderId="7" xfId="0" applyNumberFormat="1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3" fontId="1" fillId="0" borderId="7" xfId="0" applyNumberFormat="1" applyFont="1" applyBorder="1" applyAlignment="1">
      <alignment horizontal="right" vertical="center"/>
    </xf>
    <xf numFmtId="3" fontId="15" fillId="13" borderId="7" xfId="0" applyNumberFormat="1" applyFont="1" applyFill="1" applyBorder="1" applyAlignment="1">
      <alignment vertical="center"/>
    </xf>
    <xf numFmtId="3" fontId="15" fillId="14" borderId="7" xfId="0" applyNumberFormat="1" applyFont="1" applyFill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1" fillId="5" borderId="9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8" fillId="0" borderId="0" xfId="0" applyFont="1" applyAlignment="1">
      <alignment wrapText="1"/>
    </xf>
    <xf numFmtId="0" fontId="4" fillId="2" borderId="10" xfId="0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1" fontId="4" fillId="2" borderId="1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9" fontId="1" fillId="0" borderId="1" xfId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0" fillId="0" borderId="0" xfId="0" applyFill="1" applyAlignment="1">
      <alignment wrapText="1"/>
    </xf>
    <xf numFmtId="165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wrapText="1"/>
    </xf>
    <xf numFmtId="170" fontId="1" fillId="0" borderId="1" xfId="0" applyNumberFormat="1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17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1" fontId="1" fillId="0" borderId="1" xfId="1" applyNumberFormat="1" applyFont="1" applyFill="1" applyBorder="1" applyAlignment="1">
      <alignment horizontal="center" vertical="center" wrapText="1"/>
    </xf>
    <xf numFmtId="3" fontId="15" fillId="7" borderId="7" xfId="0" applyNumberFormat="1" applyFont="1" applyFill="1" applyBorder="1" applyAlignment="1">
      <alignment horizontal="right" vertical="center"/>
    </xf>
    <xf numFmtId="0" fontId="20" fillId="0" borderId="0" xfId="0" applyFont="1" applyAlignment="1">
      <alignment vertical="center"/>
    </xf>
    <xf numFmtId="3" fontId="21" fillId="2" borderId="8" xfId="0" applyNumberFormat="1" applyFont="1" applyFill="1" applyBorder="1" applyAlignment="1">
      <alignment horizontal="right" vertical="center" wrapText="1"/>
    </xf>
    <xf numFmtId="3" fontId="21" fillId="2" borderId="1" xfId="0" applyNumberFormat="1" applyFont="1" applyFill="1" applyBorder="1" applyAlignment="1">
      <alignment horizontal="right" vertical="center" wrapText="1"/>
    </xf>
    <xf numFmtId="3" fontId="21" fillId="10" borderId="1" xfId="0" applyNumberFormat="1" applyFont="1" applyFill="1" applyBorder="1" applyAlignment="1">
      <alignment horizontal="right" vertical="center" wrapText="1"/>
    </xf>
    <xf numFmtId="3" fontId="21" fillId="2" borderId="5" xfId="0" applyNumberFormat="1" applyFont="1" applyFill="1" applyBorder="1" applyAlignment="1">
      <alignment horizontal="right" vertical="center" wrapText="1"/>
    </xf>
    <xf numFmtId="3" fontId="21" fillId="11" borderId="7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horizontal="center" vertical="center" wrapText="1"/>
    </xf>
    <xf numFmtId="10" fontId="4" fillId="2" borderId="8" xfId="1" applyNumberFormat="1" applyFont="1" applyFill="1" applyBorder="1" applyAlignment="1">
      <alignment horizontal="center" vertical="center" wrapText="1"/>
    </xf>
    <xf numFmtId="9" fontId="4" fillId="2" borderId="8" xfId="1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9" fontId="4" fillId="2" borderId="1" xfId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168" fontId="4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9" fontId="4" fillId="8" borderId="1" xfId="1" applyFont="1" applyFill="1" applyBorder="1" applyAlignment="1">
      <alignment horizontal="center" vertical="center" wrapText="1"/>
    </xf>
    <xf numFmtId="10" fontId="4" fillId="2" borderId="1" xfId="1" applyNumberFormat="1" applyFont="1" applyFill="1" applyBorder="1" applyAlignment="1">
      <alignment horizontal="center" vertical="center" wrapText="1"/>
    </xf>
    <xf numFmtId="10" fontId="4" fillId="8" borderId="1" xfId="1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 wrapText="1"/>
    </xf>
    <xf numFmtId="3" fontId="4" fillId="8" borderId="1" xfId="0" applyNumberFormat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171" fontId="4" fillId="8" borderId="1" xfId="1" applyNumberFormat="1" applyFont="1" applyFill="1" applyBorder="1" applyAlignment="1">
      <alignment horizontal="center" vertical="center" wrapText="1"/>
    </xf>
    <xf numFmtId="9" fontId="4" fillId="2" borderId="1" xfId="1" applyNumberFormat="1" applyFont="1" applyFill="1" applyBorder="1" applyAlignment="1">
      <alignment horizontal="center" vertical="center" wrapText="1"/>
    </xf>
    <xf numFmtId="171" fontId="4" fillId="2" borderId="1" xfId="1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66" fontId="4" fillId="2" borderId="1" xfId="0" applyNumberFormat="1" applyFont="1" applyFill="1" applyBorder="1" applyAlignment="1">
      <alignment horizontal="center" vertical="center" wrapText="1"/>
    </xf>
    <xf numFmtId="166" fontId="4" fillId="2" borderId="1" xfId="0" applyNumberFormat="1" applyFont="1" applyFill="1" applyBorder="1" applyAlignment="1">
      <alignment horizontal="left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173" fontId="4" fillId="2" borderId="1" xfId="0" applyNumberFormat="1" applyFont="1" applyFill="1" applyBorder="1" applyAlignment="1">
      <alignment horizontal="center" vertical="center" wrapText="1"/>
    </xf>
    <xf numFmtId="165" fontId="4" fillId="2" borderId="3" xfId="0" applyNumberFormat="1" applyFont="1" applyFill="1" applyBorder="1" applyAlignment="1">
      <alignment horizontal="center" vertical="center" wrapText="1"/>
    </xf>
    <xf numFmtId="10" fontId="4" fillId="2" borderId="3" xfId="1" applyNumberFormat="1" applyFont="1" applyFill="1" applyBorder="1" applyAlignment="1">
      <alignment horizontal="center" vertical="center" wrapText="1"/>
    </xf>
    <xf numFmtId="9" fontId="4" fillId="2" borderId="3" xfId="1" applyFont="1" applyFill="1" applyBorder="1" applyAlignment="1">
      <alignment horizontal="center" vertical="center" wrapText="1"/>
    </xf>
    <xf numFmtId="9" fontId="4" fillId="2" borderId="4" xfId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wrapText="1"/>
    </xf>
    <xf numFmtId="164" fontId="17" fillId="2" borderId="10" xfId="0" applyNumberFormat="1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wrapText="1"/>
    </xf>
    <xf numFmtId="164" fontId="4" fillId="2" borderId="10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008896"/>
      <color rgb="FFF4B0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698500</xdr:colOff>
      <xdr:row>0</xdr:row>
      <xdr:rowOff>1</xdr:rowOff>
    </xdr:from>
    <xdr:to>
      <xdr:col>32</xdr:col>
      <xdr:colOff>889000</xdr:colOff>
      <xdr:row>0</xdr:row>
      <xdr:rowOff>2413001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563" b="12190"/>
        <a:stretch/>
      </xdr:blipFill>
      <xdr:spPr>
        <a:xfrm>
          <a:off x="7683500" y="1"/>
          <a:ext cx="30734000" cy="241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1E4E79"/>
    <pageSetUpPr fitToPage="1"/>
  </sheetPr>
  <dimension ref="A1:AO998"/>
  <sheetViews>
    <sheetView tabSelected="1" view="pageBreakPreview" topLeftCell="F82" zoomScale="50" zoomScaleNormal="55" zoomScaleSheetLayoutView="50" workbookViewId="0">
      <selection activeCell="S86" sqref="S86"/>
    </sheetView>
  </sheetViews>
  <sheetFormatPr baseColWidth="10" defaultColWidth="14.42578125" defaultRowHeight="15" customHeight="1" x14ac:dyDescent="0.3"/>
  <cols>
    <col min="1" max="1" width="10" style="48" customWidth="1"/>
    <col min="2" max="2" width="49" style="48" customWidth="1"/>
    <col min="3" max="4" width="29.140625" style="48" customWidth="1"/>
    <col min="5" max="5" width="42.42578125" style="48" customWidth="1"/>
    <col min="6" max="6" width="29.140625" style="48" customWidth="1"/>
    <col min="7" max="7" width="35.7109375" style="48" customWidth="1"/>
    <col min="8" max="8" width="14.85546875" style="48" customWidth="1"/>
    <col min="9" max="9" width="13" style="48" customWidth="1"/>
    <col min="10" max="10" width="16.7109375" style="48" customWidth="1"/>
    <col min="11" max="11" width="10.5703125" style="48" customWidth="1"/>
    <col min="12" max="12" width="29.7109375" style="48" customWidth="1"/>
    <col min="13" max="13" width="28.85546875" style="48" customWidth="1"/>
    <col min="14" max="14" width="19.140625" style="45" customWidth="1"/>
    <col min="15" max="15" width="38.28515625" style="45" customWidth="1"/>
    <col min="16" max="21" width="9.5703125" style="45" customWidth="1"/>
    <col min="22" max="22" width="10" style="45" customWidth="1"/>
    <col min="23" max="23" width="18.42578125" style="45" customWidth="1"/>
    <col min="24" max="24" width="20.5703125" style="45" customWidth="1"/>
    <col min="25" max="25" width="8" style="45" customWidth="1"/>
    <col min="26" max="26" width="8.7109375" style="45" customWidth="1"/>
    <col min="27" max="27" width="6.7109375" style="45" customWidth="1"/>
    <col min="28" max="28" width="9.85546875" style="45" customWidth="1"/>
    <col min="29" max="29" width="7" style="45" customWidth="1"/>
    <col min="30" max="30" width="11.140625" style="45" customWidth="1"/>
    <col min="31" max="32" width="11.42578125" style="45" customWidth="1"/>
    <col min="33" max="33" width="26.5703125" style="48" customWidth="1"/>
    <col min="34" max="38" width="20.140625" style="62" customWidth="1"/>
    <col min="39" max="41" width="14.42578125" style="48" customWidth="1"/>
    <col min="42" max="16384" width="14.42578125" style="48"/>
  </cols>
  <sheetData>
    <row r="1" spans="1:41" s="45" customFormat="1" ht="191.25" customHeight="1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  <c r="K1" s="41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2"/>
      <c r="AD1" s="40"/>
      <c r="AE1" s="40"/>
      <c r="AF1" s="40"/>
      <c r="AG1" s="43"/>
      <c r="AH1" s="44"/>
      <c r="AI1" s="44"/>
      <c r="AJ1" s="44"/>
      <c r="AK1" s="44"/>
      <c r="AL1" s="44"/>
      <c r="AM1" s="40"/>
      <c r="AN1" s="40"/>
      <c r="AO1" s="40"/>
    </row>
    <row r="2" spans="1:41" s="45" customFormat="1" ht="42.75" customHeight="1" x14ac:dyDescent="0.25">
      <c r="A2" s="40"/>
      <c r="G2" s="93" t="s">
        <v>0</v>
      </c>
      <c r="AM2" s="40"/>
      <c r="AN2" s="40"/>
      <c r="AO2" s="40"/>
    </row>
    <row r="3" spans="1:41" s="71" customFormat="1" ht="18.75" customHeight="1" x14ac:dyDescent="0.25">
      <c r="A3" s="72"/>
      <c r="B3" s="72"/>
      <c r="C3" s="72" t="s">
        <v>1</v>
      </c>
      <c r="D3" s="133" t="s">
        <v>2</v>
      </c>
      <c r="E3" s="134"/>
      <c r="F3" s="134"/>
      <c r="G3" s="134"/>
      <c r="H3" s="133" t="s">
        <v>3</v>
      </c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33"/>
      <c r="AN3" s="33"/>
      <c r="AO3" s="33"/>
    </row>
    <row r="4" spans="1:41" s="71" customFormat="1" ht="33.75" customHeight="1" x14ac:dyDescent="0.25">
      <c r="A4" s="133"/>
      <c r="B4" s="133" t="s">
        <v>4</v>
      </c>
      <c r="C4" s="133" t="s">
        <v>5</v>
      </c>
      <c r="D4" s="133" t="s">
        <v>6</v>
      </c>
      <c r="E4" s="133" t="s">
        <v>7</v>
      </c>
      <c r="F4" s="133" t="s">
        <v>8</v>
      </c>
      <c r="G4" s="133" t="s">
        <v>9</v>
      </c>
      <c r="H4" s="133" t="s">
        <v>10</v>
      </c>
      <c r="I4" s="133" t="s">
        <v>11</v>
      </c>
      <c r="J4" s="134"/>
      <c r="K4" s="138" t="s">
        <v>12</v>
      </c>
      <c r="L4" s="133" t="s">
        <v>13</v>
      </c>
      <c r="M4" s="133" t="s">
        <v>14</v>
      </c>
      <c r="N4" s="133" t="s">
        <v>15</v>
      </c>
      <c r="O4" s="133" t="s">
        <v>16</v>
      </c>
      <c r="P4" s="134"/>
      <c r="Q4" s="134"/>
      <c r="R4" s="133" t="s">
        <v>17</v>
      </c>
      <c r="S4" s="134"/>
      <c r="T4" s="134"/>
      <c r="U4" s="134"/>
      <c r="V4" s="134"/>
      <c r="W4" s="133" t="s">
        <v>18</v>
      </c>
      <c r="X4" s="133" t="s">
        <v>19</v>
      </c>
      <c r="Y4" s="133" t="s">
        <v>20</v>
      </c>
      <c r="Z4" s="134"/>
      <c r="AA4" s="134"/>
      <c r="AB4" s="134"/>
      <c r="AC4" s="134"/>
      <c r="AD4" s="134"/>
      <c r="AE4" s="134"/>
      <c r="AF4" s="134"/>
      <c r="AG4" s="135" t="s">
        <v>21</v>
      </c>
      <c r="AH4" s="137" t="s">
        <v>22</v>
      </c>
      <c r="AI4" s="134"/>
      <c r="AJ4" s="134"/>
      <c r="AK4" s="134"/>
      <c r="AL4" s="134"/>
      <c r="AM4" s="33"/>
      <c r="AN4" s="33"/>
      <c r="AO4" s="33"/>
    </row>
    <row r="5" spans="1:41" s="71" customFormat="1" ht="35.25" customHeight="1" x14ac:dyDescent="0.25">
      <c r="A5" s="134"/>
      <c r="B5" s="134"/>
      <c r="C5" s="134"/>
      <c r="D5" s="134"/>
      <c r="E5" s="134"/>
      <c r="F5" s="134"/>
      <c r="G5" s="134"/>
      <c r="H5" s="134"/>
      <c r="I5" s="72" t="s">
        <v>23</v>
      </c>
      <c r="J5" s="72" t="s">
        <v>24</v>
      </c>
      <c r="K5" s="134"/>
      <c r="L5" s="134"/>
      <c r="M5" s="134"/>
      <c r="N5" s="134"/>
      <c r="O5" s="72" t="s">
        <v>25</v>
      </c>
      <c r="P5" s="72" t="s">
        <v>26</v>
      </c>
      <c r="Q5" s="72" t="s">
        <v>27</v>
      </c>
      <c r="R5" s="72">
        <v>2021</v>
      </c>
      <c r="S5" s="72">
        <v>2022</v>
      </c>
      <c r="T5" s="72">
        <v>2023</v>
      </c>
      <c r="U5" s="72">
        <v>2024</v>
      </c>
      <c r="V5" s="72">
        <v>2025</v>
      </c>
      <c r="W5" s="134"/>
      <c r="X5" s="134"/>
      <c r="Y5" s="72" t="s">
        <v>12</v>
      </c>
      <c r="Z5" s="72" t="s">
        <v>28</v>
      </c>
      <c r="AA5" s="72" t="s">
        <v>12</v>
      </c>
      <c r="AB5" s="72" t="s">
        <v>29</v>
      </c>
      <c r="AC5" s="73" t="s">
        <v>12</v>
      </c>
      <c r="AD5" s="72" t="s">
        <v>30</v>
      </c>
      <c r="AE5" s="72" t="s">
        <v>31</v>
      </c>
      <c r="AF5" s="72" t="s">
        <v>32</v>
      </c>
      <c r="AG5" s="136"/>
      <c r="AH5" s="74">
        <v>2021</v>
      </c>
      <c r="AI5" s="74">
        <v>2022</v>
      </c>
      <c r="AJ5" s="74">
        <v>2023</v>
      </c>
      <c r="AK5" s="74">
        <v>2024</v>
      </c>
      <c r="AL5" s="74">
        <v>2025</v>
      </c>
      <c r="AM5" s="33"/>
      <c r="AN5" s="33"/>
      <c r="AO5" s="33"/>
    </row>
    <row r="6" spans="1:41" s="32" customFormat="1" ht="115.5" x14ac:dyDescent="0.25">
      <c r="A6" s="99">
        <v>1</v>
      </c>
      <c r="B6" s="99" t="s">
        <v>33</v>
      </c>
      <c r="C6" s="99" t="s">
        <v>635</v>
      </c>
      <c r="D6" s="99" t="s">
        <v>67</v>
      </c>
      <c r="E6" s="99" t="s">
        <v>636</v>
      </c>
      <c r="F6" s="99" t="s">
        <v>637</v>
      </c>
      <c r="G6" s="99" t="s">
        <v>780</v>
      </c>
      <c r="H6" s="99" t="s">
        <v>34</v>
      </c>
      <c r="I6" s="99" t="s">
        <v>35</v>
      </c>
      <c r="J6" s="99" t="s">
        <v>36</v>
      </c>
      <c r="K6" s="99" t="s">
        <v>37</v>
      </c>
      <c r="L6" s="99" t="s">
        <v>38</v>
      </c>
      <c r="M6" s="99"/>
      <c r="N6" s="99" t="s">
        <v>39</v>
      </c>
      <c r="O6" s="99" t="s">
        <v>772</v>
      </c>
      <c r="P6" s="99" t="s">
        <v>634</v>
      </c>
      <c r="Q6" s="100">
        <v>1.4999999999999999E-2</v>
      </c>
      <c r="R6" s="100">
        <v>1.6500000000000001E-2</v>
      </c>
      <c r="S6" s="100">
        <v>1.6400000000000001E-2</v>
      </c>
      <c r="T6" s="100">
        <v>1.6E-2</v>
      </c>
      <c r="U6" s="100">
        <v>1.55E-2</v>
      </c>
      <c r="V6" s="100">
        <v>1.4999999999999999E-2</v>
      </c>
      <c r="W6" s="101">
        <v>0.06</v>
      </c>
      <c r="X6" s="99" t="s">
        <v>40</v>
      </c>
      <c r="Y6" s="102">
        <v>2</v>
      </c>
      <c r="Z6" s="99" t="s">
        <v>41</v>
      </c>
      <c r="AA6" s="99">
        <v>0</v>
      </c>
      <c r="AB6" s="99">
        <v>0</v>
      </c>
      <c r="AC6" s="103">
        <v>1201</v>
      </c>
      <c r="AD6" s="99" t="s">
        <v>42</v>
      </c>
      <c r="AE6" s="104" t="s">
        <v>43</v>
      </c>
      <c r="AF6" s="99" t="s">
        <v>44</v>
      </c>
      <c r="AG6" s="94">
        <f>SUBTOTAL(9,AH6:AL6)</f>
        <v>847656353.60639572</v>
      </c>
      <c r="AH6" s="94">
        <f t="shared" ref="AH6:AL6" si="0">+AH7+AH8+AH9+AH10+AH11+AH12</f>
        <v>197196975</v>
      </c>
      <c r="AI6" s="94">
        <f t="shared" si="0"/>
        <v>144181850</v>
      </c>
      <c r="AJ6" s="94">
        <f t="shared" si="0"/>
        <v>164713262</v>
      </c>
      <c r="AK6" s="94">
        <f t="shared" si="0"/>
        <v>171282289.39949766</v>
      </c>
      <c r="AL6" s="94">
        <f t="shared" si="0"/>
        <v>170281977.20689809</v>
      </c>
      <c r="AM6" s="1"/>
      <c r="AN6" s="1"/>
      <c r="AO6" s="1"/>
    </row>
    <row r="7" spans="1:41" s="80" customFormat="1" ht="99" x14ac:dyDescent="0.25">
      <c r="A7" s="75">
        <v>1</v>
      </c>
      <c r="B7" s="75" t="s">
        <v>33</v>
      </c>
      <c r="C7" s="75" t="s">
        <v>635</v>
      </c>
      <c r="D7" s="75" t="s">
        <v>67</v>
      </c>
      <c r="E7" s="75" t="s">
        <v>636</v>
      </c>
      <c r="F7" s="75" t="s">
        <v>637</v>
      </c>
      <c r="G7" s="75" t="s">
        <v>638</v>
      </c>
      <c r="H7" s="75" t="s">
        <v>34</v>
      </c>
      <c r="I7" s="75" t="s">
        <v>35</v>
      </c>
      <c r="J7" s="75" t="s">
        <v>36</v>
      </c>
      <c r="K7" s="75" t="s">
        <v>45</v>
      </c>
      <c r="L7" s="75"/>
      <c r="M7" s="75" t="s">
        <v>46</v>
      </c>
      <c r="N7" s="75" t="s">
        <v>47</v>
      </c>
      <c r="O7" s="75" t="s">
        <v>773</v>
      </c>
      <c r="P7" s="76">
        <v>1</v>
      </c>
      <c r="Q7" s="76">
        <v>1</v>
      </c>
      <c r="R7" s="76">
        <v>1</v>
      </c>
      <c r="S7" s="76">
        <v>1</v>
      </c>
      <c r="T7" s="76">
        <v>1</v>
      </c>
      <c r="U7" s="76">
        <v>1</v>
      </c>
      <c r="V7" s="76">
        <v>1</v>
      </c>
      <c r="W7" s="76">
        <v>0.5</v>
      </c>
      <c r="X7" s="75" t="s">
        <v>40</v>
      </c>
      <c r="Y7" s="75">
        <v>2</v>
      </c>
      <c r="Z7" s="75" t="s">
        <v>41</v>
      </c>
      <c r="AA7" s="75">
        <v>0</v>
      </c>
      <c r="AB7" s="75">
        <v>0</v>
      </c>
      <c r="AC7" s="77">
        <v>1201</v>
      </c>
      <c r="AD7" s="75" t="s">
        <v>42</v>
      </c>
      <c r="AE7" s="78" t="s">
        <v>43</v>
      </c>
      <c r="AF7" s="75" t="s">
        <v>44</v>
      </c>
      <c r="AG7" s="37">
        <f>SUBTOTAL(9,AH7:AL7)</f>
        <v>567076242.85801959</v>
      </c>
      <c r="AH7" s="37">
        <v>155506576</v>
      </c>
      <c r="AI7" s="37">
        <v>111754459</v>
      </c>
      <c r="AJ7" s="37">
        <v>95012769</v>
      </c>
      <c r="AK7" s="37">
        <v>102453952.58729529</v>
      </c>
      <c r="AL7" s="37">
        <v>102348486.27072425</v>
      </c>
      <c r="AM7" s="79"/>
      <c r="AN7" s="79"/>
      <c r="AO7" s="79"/>
    </row>
    <row r="8" spans="1:41" s="80" customFormat="1" ht="99" x14ac:dyDescent="0.25">
      <c r="A8" s="75">
        <v>1</v>
      </c>
      <c r="B8" s="75" t="s">
        <v>33</v>
      </c>
      <c r="C8" s="75" t="s">
        <v>635</v>
      </c>
      <c r="D8" s="75" t="s">
        <v>67</v>
      </c>
      <c r="E8" s="75" t="s">
        <v>636</v>
      </c>
      <c r="F8" s="75" t="s">
        <v>637</v>
      </c>
      <c r="G8" s="75" t="s">
        <v>638</v>
      </c>
      <c r="H8" s="75" t="s">
        <v>34</v>
      </c>
      <c r="I8" s="75" t="s">
        <v>35</v>
      </c>
      <c r="J8" s="75" t="s">
        <v>36</v>
      </c>
      <c r="K8" s="75" t="s">
        <v>48</v>
      </c>
      <c r="L8" s="75"/>
      <c r="M8" s="75" t="s">
        <v>626</v>
      </c>
      <c r="N8" s="75" t="s">
        <v>49</v>
      </c>
      <c r="O8" s="75" t="s">
        <v>50</v>
      </c>
      <c r="P8" s="76">
        <v>1</v>
      </c>
      <c r="Q8" s="76">
        <v>1</v>
      </c>
      <c r="R8" s="76">
        <v>1</v>
      </c>
      <c r="S8" s="76">
        <v>1</v>
      </c>
      <c r="T8" s="76">
        <v>1</v>
      </c>
      <c r="U8" s="76">
        <v>1</v>
      </c>
      <c r="V8" s="76">
        <v>1</v>
      </c>
      <c r="W8" s="76">
        <v>0.3</v>
      </c>
      <c r="X8" s="75" t="s">
        <v>40</v>
      </c>
      <c r="Y8" s="75">
        <v>2</v>
      </c>
      <c r="Z8" s="75" t="s">
        <v>41</v>
      </c>
      <c r="AA8" s="75">
        <v>0</v>
      </c>
      <c r="AB8" s="75">
        <v>0</v>
      </c>
      <c r="AC8" s="77">
        <v>1201</v>
      </c>
      <c r="AD8" s="75" t="s">
        <v>42</v>
      </c>
      <c r="AE8" s="78" t="s">
        <v>43</v>
      </c>
      <c r="AF8" s="75" t="s">
        <v>44</v>
      </c>
      <c r="AG8" s="37">
        <f>SUBTOTAL(9,AH8:AL8)</f>
        <v>135234604.74837619</v>
      </c>
      <c r="AH8" s="37">
        <v>33578084</v>
      </c>
      <c r="AI8" s="37">
        <v>25476253</v>
      </c>
      <c r="AJ8" s="37">
        <v>25594656</v>
      </c>
      <c r="AK8" s="37">
        <v>25305830.812202368</v>
      </c>
      <c r="AL8" s="37">
        <v>25279780.936173826</v>
      </c>
      <c r="AM8" s="79"/>
      <c r="AN8" s="79"/>
      <c r="AO8" s="79"/>
    </row>
    <row r="9" spans="1:41" s="32" customFormat="1" ht="115.5" x14ac:dyDescent="0.25">
      <c r="A9" s="4">
        <v>1</v>
      </c>
      <c r="B9" s="4" t="s">
        <v>33</v>
      </c>
      <c r="C9" s="4" t="s">
        <v>635</v>
      </c>
      <c r="D9" s="4" t="s">
        <v>67</v>
      </c>
      <c r="E9" s="4" t="s">
        <v>636</v>
      </c>
      <c r="F9" s="4" t="s">
        <v>637</v>
      </c>
      <c r="G9" s="4" t="s">
        <v>638</v>
      </c>
      <c r="H9" s="4" t="s">
        <v>34</v>
      </c>
      <c r="I9" s="4" t="s">
        <v>51</v>
      </c>
      <c r="J9" s="4" t="s">
        <v>52</v>
      </c>
      <c r="K9" s="4" t="s">
        <v>53</v>
      </c>
      <c r="L9" s="9"/>
      <c r="M9" s="4" t="s">
        <v>54</v>
      </c>
      <c r="N9" s="4" t="s">
        <v>55</v>
      </c>
      <c r="O9" s="4" t="s">
        <v>56</v>
      </c>
      <c r="P9" s="10">
        <v>0</v>
      </c>
      <c r="Q9" s="10">
        <v>3</v>
      </c>
      <c r="R9" s="10">
        <v>0</v>
      </c>
      <c r="S9" s="10">
        <v>0</v>
      </c>
      <c r="T9" s="10">
        <v>1</v>
      </c>
      <c r="U9" s="10">
        <v>1</v>
      </c>
      <c r="V9" s="10">
        <v>1</v>
      </c>
      <c r="W9" s="11">
        <v>0.05</v>
      </c>
      <c r="X9" s="4" t="s">
        <v>57</v>
      </c>
      <c r="Y9" s="4">
        <v>2</v>
      </c>
      <c r="Z9" s="4" t="s">
        <v>41</v>
      </c>
      <c r="AA9" s="4">
        <v>0</v>
      </c>
      <c r="AB9" s="4">
        <v>0</v>
      </c>
      <c r="AC9" s="10">
        <v>1201</v>
      </c>
      <c r="AD9" s="4" t="s">
        <v>42</v>
      </c>
      <c r="AE9" s="7" t="s">
        <v>43</v>
      </c>
      <c r="AF9" s="4" t="s">
        <v>44</v>
      </c>
      <c r="AG9" s="34">
        <f>SUBTOTAL(9,AH9:AL9)</f>
        <v>90000000</v>
      </c>
      <c r="AH9" s="34">
        <v>0</v>
      </c>
      <c r="AI9" s="34">
        <v>0</v>
      </c>
      <c r="AJ9" s="34">
        <v>30000000</v>
      </c>
      <c r="AK9" s="34">
        <v>30000000</v>
      </c>
      <c r="AL9" s="34">
        <v>30000000</v>
      </c>
      <c r="AM9" s="1"/>
      <c r="AN9" s="1"/>
      <c r="AO9" s="1"/>
    </row>
    <row r="10" spans="1:41" s="32" customFormat="1" ht="99" x14ac:dyDescent="0.25">
      <c r="A10" s="4">
        <v>1</v>
      </c>
      <c r="B10" s="4" t="s">
        <v>33</v>
      </c>
      <c r="C10" s="4" t="s">
        <v>635</v>
      </c>
      <c r="D10" s="4" t="s">
        <v>67</v>
      </c>
      <c r="E10" s="4" t="s">
        <v>636</v>
      </c>
      <c r="F10" s="4" t="s">
        <v>637</v>
      </c>
      <c r="G10" s="4" t="s">
        <v>638</v>
      </c>
      <c r="H10" s="4" t="s">
        <v>34</v>
      </c>
      <c r="I10" s="4" t="s">
        <v>51</v>
      </c>
      <c r="J10" s="4" t="s">
        <v>52</v>
      </c>
      <c r="K10" s="4" t="s">
        <v>53</v>
      </c>
      <c r="L10" s="4"/>
      <c r="M10" s="4" t="s">
        <v>674</v>
      </c>
      <c r="N10" s="4" t="s">
        <v>58</v>
      </c>
      <c r="O10" s="4" t="s">
        <v>56</v>
      </c>
      <c r="P10" s="4">
        <v>0</v>
      </c>
      <c r="Q10" s="4">
        <v>2</v>
      </c>
      <c r="R10" s="4">
        <v>0</v>
      </c>
      <c r="S10" s="4">
        <v>0</v>
      </c>
      <c r="T10" s="4">
        <v>0</v>
      </c>
      <c r="U10" s="4">
        <v>1</v>
      </c>
      <c r="V10" s="4">
        <v>1</v>
      </c>
      <c r="W10" s="11">
        <v>0.05</v>
      </c>
      <c r="X10" s="4" t="s">
        <v>57</v>
      </c>
      <c r="Y10" s="4">
        <v>2</v>
      </c>
      <c r="Z10" s="4" t="s">
        <v>41</v>
      </c>
      <c r="AA10" s="4">
        <v>0</v>
      </c>
      <c r="AB10" s="4">
        <v>0</v>
      </c>
      <c r="AC10" s="10">
        <v>1201</v>
      </c>
      <c r="AD10" s="4" t="s">
        <v>42</v>
      </c>
      <c r="AE10" s="7" t="s">
        <v>43</v>
      </c>
      <c r="AF10" s="4" t="s">
        <v>44</v>
      </c>
      <c r="AG10" s="34">
        <f t="shared" ref="AG10:AG19" si="1">SUBTOTAL(9,AH10:AL10)</f>
        <v>14000000</v>
      </c>
      <c r="AH10" s="34">
        <v>0</v>
      </c>
      <c r="AI10" s="34">
        <v>0</v>
      </c>
      <c r="AJ10" s="34">
        <v>4000000</v>
      </c>
      <c r="AK10" s="34">
        <v>4000000</v>
      </c>
      <c r="AL10" s="34">
        <v>6000000</v>
      </c>
      <c r="AM10" s="1"/>
      <c r="AN10" s="1"/>
      <c r="AO10" s="1"/>
    </row>
    <row r="11" spans="1:41" s="32" customFormat="1" ht="99" x14ac:dyDescent="0.25">
      <c r="A11" s="5">
        <v>1</v>
      </c>
      <c r="B11" s="5" t="s">
        <v>33</v>
      </c>
      <c r="C11" s="5" t="s">
        <v>635</v>
      </c>
      <c r="D11" s="5" t="s">
        <v>67</v>
      </c>
      <c r="E11" s="5" t="s">
        <v>636</v>
      </c>
      <c r="F11" s="5" t="s">
        <v>637</v>
      </c>
      <c r="G11" s="5" t="s">
        <v>638</v>
      </c>
      <c r="H11" s="5" t="s">
        <v>34</v>
      </c>
      <c r="I11" s="5" t="s">
        <v>59</v>
      </c>
      <c r="J11" s="5" t="s">
        <v>60</v>
      </c>
      <c r="K11" s="5" t="s">
        <v>61</v>
      </c>
      <c r="L11" s="5"/>
      <c r="M11" s="5" t="s">
        <v>62</v>
      </c>
      <c r="N11" s="5" t="s">
        <v>63</v>
      </c>
      <c r="O11" s="5" t="s">
        <v>675</v>
      </c>
      <c r="P11" s="12">
        <v>0</v>
      </c>
      <c r="Q11" s="13">
        <v>1</v>
      </c>
      <c r="R11" s="13">
        <v>1</v>
      </c>
      <c r="S11" s="13">
        <v>1</v>
      </c>
      <c r="T11" s="13">
        <v>1</v>
      </c>
      <c r="U11" s="13">
        <v>1</v>
      </c>
      <c r="V11" s="13">
        <v>1</v>
      </c>
      <c r="W11" s="13">
        <v>0.05</v>
      </c>
      <c r="X11" s="5" t="s">
        <v>64</v>
      </c>
      <c r="Y11" s="5">
        <v>2</v>
      </c>
      <c r="Z11" s="5" t="s">
        <v>41</v>
      </c>
      <c r="AA11" s="5">
        <v>0</v>
      </c>
      <c r="AB11" s="5" t="s">
        <v>65</v>
      </c>
      <c r="AC11" s="14">
        <v>0</v>
      </c>
      <c r="AD11" s="5" t="s">
        <v>66</v>
      </c>
      <c r="AE11" s="15" t="s">
        <v>43</v>
      </c>
      <c r="AF11" s="5"/>
      <c r="AG11" s="36">
        <f t="shared" si="1"/>
        <v>23154586</v>
      </c>
      <c r="AH11" s="36">
        <v>4544831</v>
      </c>
      <c r="AI11" s="36">
        <v>3383654</v>
      </c>
      <c r="AJ11" s="36">
        <v>6538353</v>
      </c>
      <c r="AK11" s="36">
        <v>5755022</v>
      </c>
      <c r="AL11" s="36">
        <v>2932726</v>
      </c>
      <c r="AM11" s="1"/>
      <c r="AN11" s="1"/>
      <c r="AO11" s="1"/>
    </row>
    <row r="12" spans="1:41" s="32" customFormat="1" ht="99" x14ac:dyDescent="0.25">
      <c r="A12" s="5">
        <v>1</v>
      </c>
      <c r="B12" s="5" t="s">
        <v>33</v>
      </c>
      <c r="C12" s="5" t="s">
        <v>635</v>
      </c>
      <c r="D12" s="5" t="s">
        <v>67</v>
      </c>
      <c r="E12" s="5" t="s">
        <v>636</v>
      </c>
      <c r="F12" s="5" t="s">
        <v>637</v>
      </c>
      <c r="G12" s="5" t="s">
        <v>638</v>
      </c>
      <c r="H12" s="5" t="s">
        <v>34</v>
      </c>
      <c r="I12" s="5" t="s">
        <v>59</v>
      </c>
      <c r="J12" s="5" t="s">
        <v>60</v>
      </c>
      <c r="K12" s="5" t="s">
        <v>68</v>
      </c>
      <c r="L12" s="5"/>
      <c r="M12" s="5" t="s">
        <v>69</v>
      </c>
      <c r="N12" s="5" t="s">
        <v>70</v>
      </c>
      <c r="O12" s="5" t="s">
        <v>71</v>
      </c>
      <c r="P12" s="12">
        <v>0</v>
      </c>
      <c r="Q12" s="13">
        <v>1</v>
      </c>
      <c r="R12" s="13">
        <v>1</v>
      </c>
      <c r="S12" s="13">
        <v>1</v>
      </c>
      <c r="T12" s="13">
        <v>1</v>
      </c>
      <c r="U12" s="13">
        <v>1</v>
      </c>
      <c r="V12" s="13">
        <v>1</v>
      </c>
      <c r="W12" s="13">
        <v>0.05</v>
      </c>
      <c r="X12" s="5" t="s">
        <v>64</v>
      </c>
      <c r="Y12" s="5">
        <v>2</v>
      </c>
      <c r="Z12" s="5" t="s">
        <v>41</v>
      </c>
      <c r="AA12" s="5">
        <v>0</v>
      </c>
      <c r="AB12" s="5" t="s">
        <v>65</v>
      </c>
      <c r="AC12" s="14">
        <v>0</v>
      </c>
      <c r="AD12" s="5" t="s">
        <v>66</v>
      </c>
      <c r="AE12" s="15" t="s">
        <v>43</v>
      </c>
      <c r="AF12" s="5"/>
      <c r="AG12" s="36">
        <f t="shared" si="1"/>
        <v>18190920</v>
      </c>
      <c r="AH12" s="36">
        <v>3567484</v>
      </c>
      <c r="AI12" s="36">
        <v>3567484</v>
      </c>
      <c r="AJ12" s="36">
        <v>3567484</v>
      </c>
      <c r="AK12" s="36">
        <v>3767484</v>
      </c>
      <c r="AL12" s="36">
        <v>3720984</v>
      </c>
      <c r="AM12" s="1"/>
      <c r="AN12" s="1"/>
      <c r="AO12" s="1"/>
    </row>
    <row r="13" spans="1:41" s="32" customFormat="1" ht="132" x14ac:dyDescent="0.25">
      <c r="A13" s="105">
        <v>2</v>
      </c>
      <c r="B13" s="105" t="s">
        <v>72</v>
      </c>
      <c r="C13" s="105" t="s">
        <v>73</v>
      </c>
      <c r="D13" s="105" t="s">
        <v>74</v>
      </c>
      <c r="E13" s="105" t="s">
        <v>75</v>
      </c>
      <c r="F13" s="105" t="s">
        <v>76</v>
      </c>
      <c r="G13" s="105" t="s">
        <v>77</v>
      </c>
      <c r="H13" s="105" t="s">
        <v>78</v>
      </c>
      <c r="I13" s="106" t="s">
        <v>35</v>
      </c>
      <c r="J13" s="106" t="s">
        <v>79</v>
      </c>
      <c r="K13" s="106">
        <v>2</v>
      </c>
      <c r="L13" s="106" t="s">
        <v>80</v>
      </c>
      <c r="M13" s="106"/>
      <c r="N13" s="106" t="s">
        <v>744</v>
      </c>
      <c r="O13" s="106" t="s">
        <v>745</v>
      </c>
      <c r="P13" s="106" t="s">
        <v>81</v>
      </c>
      <c r="Q13" s="107">
        <v>0.01</v>
      </c>
      <c r="R13" s="107" t="s">
        <v>82</v>
      </c>
      <c r="S13" s="107" t="s">
        <v>83</v>
      </c>
      <c r="T13" s="107" t="s">
        <v>84</v>
      </c>
      <c r="U13" s="107" t="s">
        <v>85</v>
      </c>
      <c r="V13" s="107">
        <v>0.01</v>
      </c>
      <c r="W13" s="107">
        <v>0.01</v>
      </c>
      <c r="X13" s="105" t="s">
        <v>86</v>
      </c>
      <c r="Y13" s="108">
        <v>2</v>
      </c>
      <c r="Z13" s="109" t="s">
        <v>41</v>
      </c>
      <c r="AA13" s="105">
        <v>0</v>
      </c>
      <c r="AB13" s="105">
        <v>0</v>
      </c>
      <c r="AC13" s="110">
        <v>1201</v>
      </c>
      <c r="AD13" s="109" t="s">
        <v>42</v>
      </c>
      <c r="AE13" s="111" t="s">
        <v>43</v>
      </c>
      <c r="AF13" s="105" t="s">
        <v>44</v>
      </c>
      <c r="AG13" s="95">
        <f>SUBTOTAL(9,AH13:AL13)</f>
        <v>8496861.2364213746</v>
      </c>
      <c r="AH13" s="95">
        <f t="shared" ref="AH13:AL13" si="2">+AH14+AH15</f>
        <v>2157487</v>
      </c>
      <c r="AI13" s="95">
        <f t="shared" si="2"/>
        <v>2007863</v>
      </c>
      <c r="AJ13" s="95">
        <f t="shared" si="2"/>
        <v>1025285</v>
      </c>
      <c r="AK13" s="95">
        <f t="shared" si="2"/>
        <v>1603835.6739240636</v>
      </c>
      <c r="AL13" s="95">
        <f t="shared" si="2"/>
        <v>1702390.5624973115</v>
      </c>
      <c r="AM13" s="1"/>
      <c r="AN13" s="1"/>
      <c r="AO13" s="1"/>
    </row>
    <row r="14" spans="1:41" s="80" customFormat="1" ht="115.5" x14ac:dyDescent="0.25">
      <c r="A14" s="75">
        <v>2</v>
      </c>
      <c r="B14" s="75" t="s">
        <v>72</v>
      </c>
      <c r="C14" s="75" t="s">
        <v>73</v>
      </c>
      <c r="D14" s="75" t="s">
        <v>74</v>
      </c>
      <c r="E14" s="75" t="s">
        <v>75</v>
      </c>
      <c r="F14" s="75" t="s">
        <v>76</v>
      </c>
      <c r="G14" s="75"/>
      <c r="H14" s="75" t="s">
        <v>78</v>
      </c>
      <c r="I14" s="75" t="s">
        <v>35</v>
      </c>
      <c r="J14" s="75" t="s">
        <v>79</v>
      </c>
      <c r="K14" s="75" t="s">
        <v>87</v>
      </c>
      <c r="L14" s="75"/>
      <c r="M14" s="75" t="s">
        <v>746</v>
      </c>
      <c r="N14" s="75" t="s">
        <v>88</v>
      </c>
      <c r="O14" s="75" t="s">
        <v>89</v>
      </c>
      <c r="P14" s="81">
        <v>1</v>
      </c>
      <c r="Q14" s="76">
        <v>1</v>
      </c>
      <c r="R14" s="76">
        <v>1</v>
      </c>
      <c r="S14" s="76">
        <v>1</v>
      </c>
      <c r="T14" s="76">
        <v>1</v>
      </c>
      <c r="U14" s="76">
        <v>1</v>
      </c>
      <c r="V14" s="76">
        <v>1</v>
      </c>
      <c r="W14" s="76">
        <v>0.8</v>
      </c>
      <c r="X14" s="75" t="s">
        <v>86</v>
      </c>
      <c r="Y14" s="75">
        <v>2</v>
      </c>
      <c r="Z14" s="75" t="s">
        <v>41</v>
      </c>
      <c r="AA14" s="75">
        <v>0</v>
      </c>
      <c r="AB14" s="75">
        <v>0</v>
      </c>
      <c r="AC14" s="77">
        <v>1201</v>
      </c>
      <c r="AD14" s="75" t="s">
        <v>42</v>
      </c>
      <c r="AE14" s="78" t="s">
        <v>43</v>
      </c>
      <c r="AF14" s="75" t="s">
        <v>44</v>
      </c>
      <c r="AG14" s="37">
        <f>SUBTOTAL(9,AH14:AL14)</f>
        <v>7796861.2364213746</v>
      </c>
      <c r="AH14" s="37">
        <v>2157487</v>
      </c>
      <c r="AI14" s="37">
        <v>2007863</v>
      </c>
      <c r="AJ14" s="37">
        <v>825285</v>
      </c>
      <c r="AK14" s="37">
        <v>1403835.6739240636</v>
      </c>
      <c r="AL14" s="37">
        <v>1402390.5624973115</v>
      </c>
      <c r="AM14" s="79"/>
      <c r="AN14" s="79"/>
      <c r="AO14" s="79"/>
    </row>
    <row r="15" spans="1:41" s="32" customFormat="1" ht="132" x14ac:dyDescent="0.25">
      <c r="A15" s="4">
        <v>2</v>
      </c>
      <c r="B15" s="7" t="s">
        <v>72</v>
      </c>
      <c r="C15" s="7" t="s">
        <v>73</v>
      </c>
      <c r="D15" s="7" t="s">
        <v>74</v>
      </c>
      <c r="E15" s="7" t="s">
        <v>75</v>
      </c>
      <c r="F15" s="7" t="s">
        <v>90</v>
      </c>
      <c r="G15" s="7" t="s">
        <v>91</v>
      </c>
      <c r="H15" s="7" t="s">
        <v>78</v>
      </c>
      <c r="I15" s="7" t="s">
        <v>92</v>
      </c>
      <c r="J15" s="7" t="s">
        <v>93</v>
      </c>
      <c r="K15" s="7"/>
      <c r="L15" s="7"/>
      <c r="M15" s="7" t="s">
        <v>94</v>
      </c>
      <c r="N15" s="7" t="s">
        <v>95</v>
      </c>
      <c r="O15" s="7" t="s">
        <v>56</v>
      </c>
      <c r="P15" s="7" t="s">
        <v>96</v>
      </c>
      <c r="Q15" s="10">
        <v>3</v>
      </c>
      <c r="R15" s="10">
        <v>0</v>
      </c>
      <c r="S15" s="10">
        <v>0</v>
      </c>
      <c r="T15" s="10">
        <v>1</v>
      </c>
      <c r="U15" s="10">
        <v>1</v>
      </c>
      <c r="V15" s="10">
        <v>1</v>
      </c>
      <c r="W15" s="11" t="s">
        <v>97</v>
      </c>
      <c r="X15" s="7" t="s">
        <v>98</v>
      </c>
      <c r="Y15" s="4">
        <v>2</v>
      </c>
      <c r="Z15" s="4" t="s">
        <v>41</v>
      </c>
      <c r="AA15" s="4">
        <v>0</v>
      </c>
      <c r="AB15" s="4">
        <v>0</v>
      </c>
      <c r="AC15" s="10">
        <v>1201</v>
      </c>
      <c r="AD15" s="4" t="s">
        <v>42</v>
      </c>
      <c r="AE15" s="7" t="s">
        <v>43</v>
      </c>
      <c r="AF15" s="4" t="s">
        <v>44</v>
      </c>
      <c r="AG15" s="34">
        <f t="shared" si="1"/>
        <v>700000</v>
      </c>
      <c r="AH15" s="34">
        <v>0</v>
      </c>
      <c r="AI15" s="34">
        <v>0</v>
      </c>
      <c r="AJ15" s="34">
        <v>200000</v>
      </c>
      <c r="AK15" s="34">
        <v>200000</v>
      </c>
      <c r="AL15" s="34">
        <v>300000</v>
      </c>
      <c r="AM15" s="1"/>
      <c r="AN15" s="1"/>
      <c r="AO15" s="1"/>
    </row>
    <row r="16" spans="1:41" s="32" customFormat="1" ht="247.5" x14ac:dyDescent="0.25">
      <c r="A16" s="105">
        <v>3</v>
      </c>
      <c r="B16" s="105" t="s">
        <v>99</v>
      </c>
      <c r="C16" s="105" t="s">
        <v>100</v>
      </c>
      <c r="D16" s="105" t="s">
        <v>101</v>
      </c>
      <c r="E16" s="105" t="s">
        <v>102</v>
      </c>
      <c r="F16" s="105" t="s">
        <v>103</v>
      </c>
      <c r="G16" s="105" t="s">
        <v>104</v>
      </c>
      <c r="H16" s="106" t="s">
        <v>105</v>
      </c>
      <c r="I16" s="106" t="s">
        <v>35</v>
      </c>
      <c r="J16" s="106" t="s">
        <v>106</v>
      </c>
      <c r="K16" s="106" t="s">
        <v>107</v>
      </c>
      <c r="L16" s="106" t="s">
        <v>108</v>
      </c>
      <c r="M16" s="106"/>
      <c r="N16" s="106" t="s">
        <v>109</v>
      </c>
      <c r="O16" s="106" t="s">
        <v>110</v>
      </c>
      <c r="P16" s="105" t="s">
        <v>625</v>
      </c>
      <c r="Q16" s="107">
        <v>0.05</v>
      </c>
      <c r="R16" s="107">
        <v>0.01</v>
      </c>
      <c r="S16" s="107">
        <v>0.02</v>
      </c>
      <c r="T16" s="107">
        <v>0.03</v>
      </c>
      <c r="U16" s="107">
        <v>0.04</v>
      </c>
      <c r="V16" s="107">
        <v>0.05</v>
      </c>
      <c r="W16" s="107">
        <v>0.01</v>
      </c>
      <c r="X16" s="105" t="s">
        <v>111</v>
      </c>
      <c r="Y16" s="111">
        <v>2</v>
      </c>
      <c r="Z16" s="111" t="s">
        <v>41</v>
      </c>
      <c r="AA16" s="111">
        <v>0</v>
      </c>
      <c r="AB16" s="111">
        <v>0</v>
      </c>
      <c r="AC16" s="110">
        <v>1201</v>
      </c>
      <c r="AD16" s="111" t="s">
        <v>42</v>
      </c>
      <c r="AE16" s="111" t="s">
        <v>112</v>
      </c>
      <c r="AF16" s="105" t="s">
        <v>44</v>
      </c>
      <c r="AG16" s="95">
        <f>SUBTOTAL(9,AH16:AL16)</f>
        <v>28388461.370736297</v>
      </c>
      <c r="AH16" s="95">
        <f t="shared" ref="AH16:AL16" si="3">+AH17+AH18+AH19</f>
        <v>6115036</v>
      </c>
      <c r="AI16" s="95">
        <f t="shared" si="3"/>
        <v>4527262</v>
      </c>
      <c r="AJ16" s="95">
        <f t="shared" si="3"/>
        <v>4397101</v>
      </c>
      <c r="AK16" s="95">
        <f t="shared" si="3"/>
        <v>7926552.1859514276</v>
      </c>
      <c r="AL16" s="95">
        <f t="shared" si="3"/>
        <v>5422510.1847848697</v>
      </c>
      <c r="AM16" s="1"/>
      <c r="AN16" s="1"/>
      <c r="AO16" s="1"/>
    </row>
    <row r="17" spans="1:41" s="80" customFormat="1" ht="247.5" x14ac:dyDescent="0.25">
      <c r="A17" s="75">
        <v>3</v>
      </c>
      <c r="B17" s="75" t="s">
        <v>99</v>
      </c>
      <c r="C17" s="75" t="s">
        <v>100</v>
      </c>
      <c r="D17" s="75" t="s">
        <v>101</v>
      </c>
      <c r="E17" s="75" t="s">
        <v>102</v>
      </c>
      <c r="F17" s="75" t="s">
        <v>103</v>
      </c>
      <c r="G17" s="75"/>
      <c r="H17" s="75" t="s">
        <v>105</v>
      </c>
      <c r="I17" s="75" t="s">
        <v>35</v>
      </c>
      <c r="J17" s="75" t="s">
        <v>106</v>
      </c>
      <c r="K17" s="75" t="s">
        <v>113</v>
      </c>
      <c r="L17" s="75"/>
      <c r="M17" s="75" t="s">
        <v>700</v>
      </c>
      <c r="N17" s="75" t="s">
        <v>114</v>
      </c>
      <c r="O17" s="75" t="s">
        <v>115</v>
      </c>
      <c r="P17" s="81">
        <v>1</v>
      </c>
      <c r="Q17" s="76">
        <v>1</v>
      </c>
      <c r="R17" s="76">
        <v>1</v>
      </c>
      <c r="S17" s="76">
        <v>1</v>
      </c>
      <c r="T17" s="76">
        <v>1</v>
      </c>
      <c r="U17" s="76">
        <v>1</v>
      </c>
      <c r="V17" s="76">
        <v>1</v>
      </c>
      <c r="W17" s="76">
        <v>0.9</v>
      </c>
      <c r="X17" s="75" t="s">
        <v>111</v>
      </c>
      <c r="Y17" s="75">
        <v>2</v>
      </c>
      <c r="Z17" s="75" t="s">
        <v>41</v>
      </c>
      <c r="AA17" s="75">
        <v>0</v>
      </c>
      <c r="AB17" s="75">
        <v>0</v>
      </c>
      <c r="AC17" s="77">
        <v>1201</v>
      </c>
      <c r="AD17" s="75" t="s">
        <v>42</v>
      </c>
      <c r="AE17" s="78" t="s">
        <v>112</v>
      </c>
      <c r="AF17" s="75" t="s">
        <v>44</v>
      </c>
      <c r="AG17" s="37">
        <f>SUBTOTAL(9,AH17:AL17)</f>
        <v>21388461.370736297</v>
      </c>
      <c r="AH17" s="37">
        <v>5615036</v>
      </c>
      <c r="AI17" s="37">
        <v>4027262</v>
      </c>
      <c r="AJ17" s="37">
        <v>3897101</v>
      </c>
      <c r="AK17" s="37">
        <v>3926552.1859514276</v>
      </c>
      <c r="AL17" s="37">
        <v>3922510.1847848697</v>
      </c>
      <c r="AM17" s="79"/>
      <c r="AN17" s="79"/>
      <c r="AO17" s="79"/>
    </row>
    <row r="18" spans="1:41" s="32" customFormat="1" ht="247.5" x14ac:dyDescent="0.25">
      <c r="A18" s="4">
        <v>3</v>
      </c>
      <c r="B18" s="4" t="s">
        <v>99</v>
      </c>
      <c r="C18" s="4" t="s">
        <v>100</v>
      </c>
      <c r="D18" s="4" t="s">
        <v>101</v>
      </c>
      <c r="E18" s="4" t="s">
        <v>102</v>
      </c>
      <c r="F18" s="4" t="s">
        <v>103</v>
      </c>
      <c r="G18" s="4" t="s">
        <v>104</v>
      </c>
      <c r="H18" s="4" t="s">
        <v>105</v>
      </c>
      <c r="I18" s="4" t="s">
        <v>92</v>
      </c>
      <c r="J18" s="4" t="s">
        <v>116</v>
      </c>
      <c r="K18" s="7" t="s">
        <v>771</v>
      </c>
      <c r="L18" s="4"/>
      <c r="M18" s="4" t="s">
        <v>117</v>
      </c>
      <c r="N18" s="4" t="s">
        <v>118</v>
      </c>
      <c r="O18" s="4" t="s">
        <v>56</v>
      </c>
      <c r="P18" s="10">
        <v>0</v>
      </c>
      <c r="Q18" s="10">
        <v>1</v>
      </c>
      <c r="R18" s="10">
        <v>0</v>
      </c>
      <c r="S18" s="10">
        <v>0</v>
      </c>
      <c r="T18" s="10">
        <v>0</v>
      </c>
      <c r="U18" s="10">
        <v>1</v>
      </c>
      <c r="V18" s="10">
        <v>0</v>
      </c>
      <c r="W18" s="11">
        <v>0.05</v>
      </c>
      <c r="X18" s="4" t="s">
        <v>119</v>
      </c>
      <c r="Y18" s="4">
        <v>2</v>
      </c>
      <c r="Z18" s="4" t="s">
        <v>41</v>
      </c>
      <c r="AA18" s="4">
        <v>0</v>
      </c>
      <c r="AB18" s="4">
        <v>0</v>
      </c>
      <c r="AC18" s="10">
        <v>1201</v>
      </c>
      <c r="AD18" s="4" t="s">
        <v>42</v>
      </c>
      <c r="AE18" s="7" t="s">
        <v>43</v>
      </c>
      <c r="AF18" s="4" t="s">
        <v>44</v>
      </c>
      <c r="AG18" s="34">
        <f t="shared" si="1"/>
        <v>4500000</v>
      </c>
      <c r="AH18" s="34">
        <v>0</v>
      </c>
      <c r="AI18" s="34">
        <v>0</v>
      </c>
      <c r="AJ18" s="34">
        <v>0</v>
      </c>
      <c r="AK18" s="34">
        <v>3500000</v>
      </c>
      <c r="AL18" s="34">
        <v>1000000</v>
      </c>
      <c r="AM18" s="1"/>
      <c r="AN18" s="1"/>
      <c r="AO18" s="1"/>
    </row>
    <row r="19" spans="1:41" s="32" customFormat="1" ht="247.5" x14ac:dyDescent="0.25">
      <c r="A19" s="5">
        <v>3</v>
      </c>
      <c r="B19" s="5" t="s">
        <v>99</v>
      </c>
      <c r="C19" s="5" t="s">
        <v>100</v>
      </c>
      <c r="D19" s="5" t="s">
        <v>101</v>
      </c>
      <c r="E19" s="5" t="s">
        <v>102</v>
      </c>
      <c r="F19" s="5" t="s">
        <v>103</v>
      </c>
      <c r="G19" s="5"/>
      <c r="H19" s="5" t="s">
        <v>105</v>
      </c>
      <c r="I19" s="5" t="s">
        <v>59</v>
      </c>
      <c r="J19" s="5" t="s">
        <v>120</v>
      </c>
      <c r="K19" s="5" t="s">
        <v>121</v>
      </c>
      <c r="L19" s="5"/>
      <c r="M19" s="5" t="s">
        <v>701</v>
      </c>
      <c r="N19" s="5" t="s">
        <v>122</v>
      </c>
      <c r="O19" s="5" t="s">
        <v>123</v>
      </c>
      <c r="P19" s="12">
        <v>0</v>
      </c>
      <c r="Q19" s="13">
        <v>1</v>
      </c>
      <c r="R19" s="13">
        <v>0.27</v>
      </c>
      <c r="S19" s="13">
        <v>0.18</v>
      </c>
      <c r="T19" s="13">
        <v>0.18</v>
      </c>
      <c r="U19" s="13">
        <v>0.18</v>
      </c>
      <c r="V19" s="13">
        <v>0.18</v>
      </c>
      <c r="W19" s="13">
        <v>0.05</v>
      </c>
      <c r="X19" s="5" t="s">
        <v>124</v>
      </c>
      <c r="Y19" s="5">
        <v>2</v>
      </c>
      <c r="Z19" s="5" t="s">
        <v>41</v>
      </c>
      <c r="AA19" s="5">
        <v>0</v>
      </c>
      <c r="AB19" s="5" t="s">
        <v>65</v>
      </c>
      <c r="AC19" s="14">
        <v>0</v>
      </c>
      <c r="AD19" s="5" t="s">
        <v>66</v>
      </c>
      <c r="AE19" s="15" t="s">
        <v>43</v>
      </c>
      <c r="AF19" s="5"/>
      <c r="AG19" s="36">
        <f t="shared" si="1"/>
        <v>2500000</v>
      </c>
      <c r="AH19" s="36">
        <v>500000</v>
      </c>
      <c r="AI19" s="36">
        <v>500000</v>
      </c>
      <c r="AJ19" s="36">
        <v>500000</v>
      </c>
      <c r="AK19" s="36">
        <v>500000</v>
      </c>
      <c r="AL19" s="36">
        <v>500000</v>
      </c>
      <c r="AM19" s="1"/>
      <c r="AN19" s="1"/>
      <c r="AO19" s="1"/>
    </row>
    <row r="20" spans="1:41" s="30" customFormat="1" ht="181.5" x14ac:dyDescent="0.3">
      <c r="A20" s="105">
        <v>4</v>
      </c>
      <c r="B20" s="105" t="s">
        <v>125</v>
      </c>
      <c r="C20" s="105" t="s">
        <v>665</v>
      </c>
      <c r="D20" s="105" t="s">
        <v>664</v>
      </c>
      <c r="E20" s="105" t="s">
        <v>663</v>
      </c>
      <c r="F20" s="105" t="s">
        <v>126</v>
      </c>
      <c r="G20" s="105" t="s">
        <v>662</v>
      </c>
      <c r="H20" s="105" t="s">
        <v>127</v>
      </c>
      <c r="I20" s="105" t="s">
        <v>35</v>
      </c>
      <c r="J20" s="105" t="s">
        <v>79</v>
      </c>
      <c r="K20" s="111" t="s">
        <v>128</v>
      </c>
      <c r="L20" s="106" t="s">
        <v>666</v>
      </c>
      <c r="M20" s="106"/>
      <c r="N20" s="106" t="s">
        <v>129</v>
      </c>
      <c r="O20" s="106" t="s">
        <v>769</v>
      </c>
      <c r="P20" s="112" t="s">
        <v>130</v>
      </c>
      <c r="Q20" s="113">
        <v>0.2</v>
      </c>
      <c r="R20" s="113">
        <v>0.04</v>
      </c>
      <c r="S20" s="113">
        <v>0.08</v>
      </c>
      <c r="T20" s="113">
        <v>0.12</v>
      </c>
      <c r="U20" s="113">
        <v>0.16</v>
      </c>
      <c r="V20" s="113">
        <v>0.2</v>
      </c>
      <c r="W20" s="107">
        <v>0.02</v>
      </c>
      <c r="X20" s="105" t="s">
        <v>131</v>
      </c>
      <c r="Y20" s="105">
        <v>2</v>
      </c>
      <c r="Z20" s="105" t="s">
        <v>41</v>
      </c>
      <c r="AA20" s="105">
        <v>0</v>
      </c>
      <c r="AB20" s="105">
        <v>0</v>
      </c>
      <c r="AC20" s="111" t="s">
        <v>132</v>
      </c>
      <c r="AD20" s="105" t="s">
        <v>42</v>
      </c>
      <c r="AE20" s="111" t="s">
        <v>43</v>
      </c>
      <c r="AF20" s="105" t="s">
        <v>44</v>
      </c>
      <c r="AG20" s="95">
        <f>SUBTOTAL(9,AH20:AL20)</f>
        <v>32578401.844218887</v>
      </c>
      <c r="AH20" s="95">
        <f t="shared" ref="AH20:AL20" si="4">+AH21+AH22+AH23</f>
        <v>8110878</v>
      </c>
      <c r="AI20" s="95">
        <f t="shared" si="4"/>
        <v>6915111</v>
      </c>
      <c r="AJ20" s="95">
        <f t="shared" si="4"/>
        <v>5340538</v>
      </c>
      <c r="AK20" s="95">
        <f t="shared" si="4"/>
        <v>6109044.695430398</v>
      </c>
      <c r="AL20" s="95">
        <f t="shared" si="4"/>
        <v>6102830.1487884875</v>
      </c>
      <c r="AM20" s="31"/>
      <c r="AN20" s="31"/>
      <c r="AO20" s="31"/>
    </row>
    <row r="21" spans="1:41" s="84" customFormat="1" ht="165" x14ac:dyDescent="0.3">
      <c r="A21" s="75">
        <v>4</v>
      </c>
      <c r="B21" s="75" t="s">
        <v>125</v>
      </c>
      <c r="C21" s="75" t="s">
        <v>665</v>
      </c>
      <c r="D21" s="75" t="s">
        <v>664</v>
      </c>
      <c r="E21" s="75" t="s">
        <v>663</v>
      </c>
      <c r="F21" s="75" t="s">
        <v>126</v>
      </c>
      <c r="G21" s="75" t="s">
        <v>662</v>
      </c>
      <c r="H21" s="75" t="s">
        <v>127</v>
      </c>
      <c r="I21" s="75" t="s">
        <v>35</v>
      </c>
      <c r="J21" s="75" t="s">
        <v>79</v>
      </c>
      <c r="K21" s="78" t="s">
        <v>133</v>
      </c>
      <c r="L21" s="82"/>
      <c r="M21" s="82" t="s">
        <v>134</v>
      </c>
      <c r="N21" s="75" t="s">
        <v>596</v>
      </c>
      <c r="O21" s="82" t="s">
        <v>56</v>
      </c>
      <c r="P21" s="75">
        <v>108</v>
      </c>
      <c r="Q21" s="75">
        <v>130</v>
      </c>
      <c r="R21" s="75">
        <v>112</v>
      </c>
      <c r="S21" s="75">
        <v>117</v>
      </c>
      <c r="T21" s="75">
        <v>121</v>
      </c>
      <c r="U21" s="75">
        <v>125</v>
      </c>
      <c r="V21" s="75">
        <v>130</v>
      </c>
      <c r="W21" s="76">
        <v>0.5</v>
      </c>
      <c r="X21" s="75" t="s">
        <v>131</v>
      </c>
      <c r="Y21" s="75">
        <v>2</v>
      </c>
      <c r="Z21" s="75" t="s">
        <v>41</v>
      </c>
      <c r="AA21" s="75">
        <v>0</v>
      </c>
      <c r="AB21" s="75">
        <v>0</v>
      </c>
      <c r="AC21" s="78" t="s">
        <v>132</v>
      </c>
      <c r="AD21" s="75" t="s">
        <v>42</v>
      </c>
      <c r="AE21" s="78" t="s">
        <v>43</v>
      </c>
      <c r="AF21" s="75" t="s">
        <v>44</v>
      </c>
      <c r="AG21" s="37">
        <f>SUBTOTAL(9,AH21:AL21)</f>
        <v>23850893.858436517</v>
      </c>
      <c r="AH21" s="37">
        <v>5585893</v>
      </c>
      <c r="AI21" s="37">
        <v>5355587</v>
      </c>
      <c r="AJ21" s="37">
        <v>3820511</v>
      </c>
      <c r="AK21" s="37">
        <v>4546791.6677220007</v>
      </c>
      <c r="AL21" s="37">
        <v>4542111.1907145176</v>
      </c>
      <c r="AM21" s="83"/>
      <c r="AN21" s="83"/>
      <c r="AO21" s="83"/>
    </row>
    <row r="22" spans="1:41" s="84" customFormat="1" ht="165" x14ac:dyDescent="0.3">
      <c r="A22" s="75">
        <v>4</v>
      </c>
      <c r="B22" s="75" t="s">
        <v>125</v>
      </c>
      <c r="C22" s="75" t="s">
        <v>665</v>
      </c>
      <c r="D22" s="75" t="s">
        <v>664</v>
      </c>
      <c r="E22" s="75" t="s">
        <v>663</v>
      </c>
      <c r="F22" s="75" t="s">
        <v>126</v>
      </c>
      <c r="G22" s="75"/>
      <c r="H22" s="75" t="s">
        <v>127</v>
      </c>
      <c r="I22" s="75" t="s">
        <v>35</v>
      </c>
      <c r="J22" s="75" t="s">
        <v>79</v>
      </c>
      <c r="K22" s="78" t="s">
        <v>135</v>
      </c>
      <c r="L22" s="75"/>
      <c r="M22" s="82" t="s">
        <v>136</v>
      </c>
      <c r="N22" s="75" t="s">
        <v>137</v>
      </c>
      <c r="O22" s="75" t="s">
        <v>138</v>
      </c>
      <c r="P22" s="76">
        <v>1</v>
      </c>
      <c r="Q22" s="76">
        <v>1</v>
      </c>
      <c r="R22" s="76">
        <v>1</v>
      </c>
      <c r="S22" s="76">
        <v>1</v>
      </c>
      <c r="T22" s="76">
        <v>1</v>
      </c>
      <c r="U22" s="76">
        <v>1</v>
      </c>
      <c r="V22" s="76">
        <v>1</v>
      </c>
      <c r="W22" s="76">
        <v>0.45</v>
      </c>
      <c r="X22" s="75" t="s">
        <v>131</v>
      </c>
      <c r="Y22" s="75">
        <v>2</v>
      </c>
      <c r="Z22" s="75" t="s">
        <v>41</v>
      </c>
      <c r="AA22" s="75">
        <v>0</v>
      </c>
      <c r="AB22" s="75">
        <v>0</v>
      </c>
      <c r="AC22" s="77">
        <v>1201</v>
      </c>
      <c r="AD22" s="75" t="s">
        <v>42</v>
      </c>
      <c r="AE22" s="78" t="s">
        <v>43</v>
      </c>
      <c r="AF22" s="75" t="s">
        <v>44</v>
      </c>
      <c r="AG22" s="37">
        <f>SUBTOTAL(9,AH22:AL22)</f>
        <v>8511507.9857823681</v>
      </c>
      <c r="AH22" s="37">
        <v>2524985</v>
      </c>
      <c r="AI22" s="37">
        <v>1559524</v>
      </c>
      <c r="AJ22" s="37">
        <v>1448027</v>
      </c>
      <c r="AK22" s="37">
        <v>1490253.0277083977</v>
      </c>
      <c r="AL22" s="37">
        <v>1488718.9580739699</v>
      </c>
      <c r="AM22" s="83"/>
      <c r="AN22" s="83"/>
      <c r="AO22" s="83"/>
    </row>
    <row r="23" spans="1:41" s="32" customFormat="1" ht="165" x14ac:dyDescent="0.25">
      <c r="A23" s="4">
        <v>4</v>
      </c>
      <c r="B23" s="4" t="s">
        <v>125</v>
      </c>
      <c r="C23" s="4" t="s">
        <v>665</v>
      </c>
      <c r="D23" s="4" t="s">
        <v>664</v>
      </c>
      <c r="E23" s="4" t="s">
        <v>663</v>
      </c>
      <c r="F23" s="4" t="s">
        <v>126</v>
      </c>
      <c r="G23" s="4" t="s">
        <v>662</v>
      </c>
      <c r="H23" s="4" t="s">
        <v>127</v>
      </c>
      <c r="I23" s="4" t="s">
        <v>139</v>
      </c>
      <c r="J23" s="4" t="s">
        <v>139</v>
      </c>
      <c r="K23" s="7" t="s">
        <v>140</v>
      </c>
      <c r="L23" s="4"/>
      <c r="M23" s="4" t="s">
        <v>141</v>
      </c>
      <c r="N23" s="4" t="s">
        <v>667</v>
      </c>
      <c r="O23" s="4" t="s">
        <v>56</v>
      </c>
      <c r="P23" s="4">
        <v>0</v>
      </c>
      <c r="Q23" s="4">
        <v>300</v>
      </c>
      <c r="R23" s="4">
        <v>0</v>
      </c>
      <c r="S23" s="4">
        <v>0</v>
      </c>
      <c r="T23" s="4">
        <v>100</v>
      </c>
      <c r="U23" s="4">
        <v>100</v>
      </c>
      <c r="V23" s="4">
        <v>100</v>
      </c>
      <c r="W23" s="11">
        <v>0.05</v>
      </c>
      <c r="X23" s="4" t="s">
        <v>142</v>
      </c>
      <c r="Y23" s="4">
        <v>2</v>
      </c>
      <c r="Z23" s="4" t="s">
        <v>41</v>
      </c>
      <c r="AA23" s="4">
        <v>0</v>
      </c>
      <c r="AB23" s="4">
        <v>0</v>
      </c>
      <c r="AC23" s="10">
        <v>1201</v>
      </c>
      <c r="AD23" s="4" t="s">
        <v>42</v>
      </c>
      <c r="AE23" s="7" t="s">
        <v>43</v>
      </c>
      <c r="AF23" s="4" t="s">
        <v>44</v>
      </c>
      <c r="AG23" s="34">
        <v>216000</v>
      </c>
      <c r="AH23" s="34">
        <v>0</v>
      </c>
      <c r="AI23" s="34">
        <v>0</v>
      </c>
      <c r="AJ23" s="34">
        <v>72000</v>
      </c>
      <c r="AK23" s="34">
        <v>72000</v>
      </c>
      <c r="AL23" s="34">
        <v>72000</v>
      </c>
      <c r="AM23" s="31"/>
      <c r="AN23" s="31"/>
      <c r="AO23" s="31"/>
    </row>
    <row r="24" spans="1:41" s="30" customFormat="1" ht="198" x14ac:dyDescent="0.3">
      <c r="A24" s="105">
        <v>5</v>
      </c>
      <c r="B24" s="105" t="s">
        <v>125</v>
      </c>
      <c r="C24" s="105" t="s">
        <v>665</v>
      </c>
      <c r="D24" s="105" t="s">
        <v>664</v>
      </c>
      <c r="E24" s="105" t="s">
        <v>668</v>
      </c>
      <c r="F24" s="105" t="s">
        <v>669</v>
      </c>
      <c r="G24" s="105"/>
      <c r="H24" s="105" t="s">
        <v>127</v>
      </c>
      <c r="I24" s="105" t="s">
        <v>35</v>
      </c>
      <c r="J24" s="105" t="s">
        <v>79</v>
      </c>
      <c r="K24" s="111" t="s">
        <v>143</v>
      </c>
      <c r="L24" s="105" t="s">
        <v>144</v>
      </c>
      <c r="M24" s="105"/>
      <c r="N24" s="105" t="s">
        <v>145</v>
      </c>
      <c r="O24" s="105" t="s">
        <v>146</v>
      </c>
      <c r="P24" s="105" t="s">
        <v>147</v>
      </c>
      <c r="Q24" s="107">
        <v>0.05</v>
      </c>
      <c r="R24" s="107">
        <v>0.01</v>
      </c>
      <c r="S24" s="107">
        <v>0.02</v>
      </c>
      <c r="T24" s="107">
        <v>0.03</v>
      </c>
      <c r="U24" s="107">
        <v>0.04</v>
      </c>
      <c r="V24" s="107">
        <v>0.05</v>
      </c>
      <c r="W24" s="107">
        <v>0.01</v>
      </c>
      <c r="X24" s="105" t="s">
        <v>131</v>
      </c>
      <c r="Y24" s="105">
        <v>2</v>
      </c>
      <c r="Z24" s="105" t="s">
        <v>41</v>
      </c>
      <c r="AA24" s="105">
        <v>0</v>
      </c>
      <c r="AB24" s="105">
        <v>0</v>
      </c>
      <c r="AC24" s="110">
        <v>1201</v>
      </c>
      <c r="AD24" s="105" t="s">
        <v>42</v>
      </c>
      <c r="AE24" s="111" t="s">
        <v>43</v>
      </c>
      <c r="AF24" s="105" t="s">
        <v>44</v>
      </c>
      <c r="AG24" s="95">
        <f>SUBTOTAL(9,AH24:AL24)</f>
        <v>57337090.174793221</v>
      </c>
      <c r="AH24" s="95">
        <f t="shared" ref="AH24:AL24" si="5">+AH25+AH26+AH27</f>
        <v>5181239</v>
      </c>
      <c r="AI24" s="95">
        <f t="shared" si="5"/>
        <v>6508466</v>
      </c>
      <c r="AJ24" s="95">
        <f t="shared" si="5"/>
        <v>7485950</v>
      </c>
      <c r="AK24" s="95">
        <f t="shared" si="5"/>
        <v>16934286.672116563</v>
      </c>
      <c r="AL24" s="95">
        <f t="shared" si="5"/>
        <v>21227148.502676658</v>
      </c>
      <c r="AM24" s="31"/>
      <c r="AN24" s="31"/>
      <c r="AO24" s="31"/>
    </row>
    <row r="25" spans="1:41" s="84" customFormat="1" ht="198" x14ac:dyDescent="0.3">
      <c r="A25" s="75">
        <v>5</v>
      </c>
      <c r="B25" s="75" t="s">
        <v>125</v>
      </c>
      <c r="C25" s="75" t="s">
        <v>665</v>
      </c>
      <c r="D25" s="75" t="s">
        <v>664</v>
      </c>
      <c r="E25" s="75" t="s">
        <v>668</v>
      </c>
      <c r="F25" s="75" t="s">
        <v>669</v>
      </c>
      <c r="G25" s="85"/>
      <c r="H25" s="75" t="s">
        <v>127</v>
      </c>
      <c r="I25" s="75" t="s">
        <v>35</v>
      </c>
      <c r="J25" s="75" t="s">
        <v>79</v>
      </c>
      <c r="K25" s="78" t="s">
        <v>148</v>
      </c>
      <c r="L25" s="75"/>
      <c r="M25" s="75" t="s">
        <v>149</v>
      </c>
      <c r="N25" s="75" t="s">
        <v>150</v>
      </c>
      <c r="O25" s="75" t="s">
        <v>56</v>
      </c>
      <c r="P25" s="75">
        <v>0</v>
      </c>
      <c r="Q25" s="75">
        <v>8</v>
      </c>
      <c r="R25" s="75">
        <v>1</v>
      </c>
      <c r="S25" s="75">
        <v>4</v>
      </c>
      <c r="T25" s="75">
        <v>4</v>
      </c>
      <c r="U25" s="75">
        <v>6</v>
      </c>
      <c r="V25" s="75">
        <v>8</v>
      </c>
      <c r="W25" s="76">
        <v>0.9</v>
      </c>
      <c r="X25" s="75" t="s">
        <v>131</v>
      </c>
      <c r="Y25" s="75">
        <v>2</v>
      </c>
      <c r="Z25" s="75" t="s">
        <v>41</v>
      </c>
      <c r="AA25" s="75">
        <v>0</v>
      </c>
      <c r="AB25" s="75">
        <v>0</v>
      </c>
      <c r="AC25" s="77">
        <v>1201</v>
      </c>
      <c r="AD25" s="75" t="s">
        <v>42</v>
      </c>
      <c r="AE25" s="78" t="s">
        <v>43</v>
      </c>
      <c r="AF25" s="75" t="s">
        <v>44</v>
      </c>
      <c r="AG25" s="37">
        <f>SUBTOTAL(9,AH25:AL25)</f>
        <v>33037090.174793221</v>
      </c>
      <c r="AH25" s="37">
        <v>5181239</v>
      </c>
      <c r="AI25" s="37">
        <v>6508466</v>
      </c>
      <c r="AJ25" s="37">
        <v>7485950</v>
      </c>
      <c r="AK25" s="37">
        <v>6934286.6721165627</v>
      </c>
      <c r="AL25" s="37">
        <v>6927148.5026766602</v>
      </c>
      <c r="AM25" s="83"/>
      <c r="AN25" s="83"/>
      <c r="AO25" s="83"/>
    </row>
    <row r="26" spans="1:41" s="32" customFormat="1" ht="198" x14ac:dyDescent="0.25">
      <c r="A26" s="6">
        <v>5</v>
      </c>
      <c r="B26" s="6" t="s">
        <v>125</v>
      </c>
      <c r="C26" s="6" t="s">
        <v>665</v>
      </c>
      <c r="D26" s="6" t="s">
        <v>664</v>
      </c>
      <c r="E26" s="6" t="s">
        <v>668</v>
      </c>
      <c r="F26" s="6" t="s">
        <v>669</v>
      </c>
      <c r="G26" s="6"/>
      <c r="H26" s="6" t="s">
        <v>127</v>
      </c>
      <c r="I26" s="6" t="s">
        <v>151</v>
      </c>
      <c r="J26" s="6" t="s">
        <v>151</v>
      </c>
      <c r="K26" s="16" t="s">
        <v>152</v>
      </c>
      <c r="L26" s="6"/>
      <c r="M26" s="6" t="s">
        <v>153</v>
      </c>
      <c r="N26" s="6" t="s">
        <v>154</v>
      </c>
      <c r="O26" s="6" t="s">
        <v>56</v>
      </c>
      <c r="P26" s="6">
        <v>0</v>
      </c>
      <c r="Q26" s="6">
        <v>1</v>
      </c>
      <c r="R26" s="6">
        <v>0</v>
      </c>
      <c r="S26" s="6">
        <v>0</v>
      </c>
      <c r="T26" s="6">
        <v>0</v>
      </c>
      <c r="U26" s="6">
        <v>1</v>
      </c>
      <c r="V26" s="6">
        <v>0</v>
      </c>
      <c r="W26" s="17">
        <v>0.05</v>
      </c>
      <c r="X26" s="6" t="s">
        <v>131</v>
      </c>
      <c r="Y26" s="6">
        <v>2</v>
      </c>
      <c r="Z26" s="6" t="s">
        <v>41</v>
      </c>
      <c r="AA26" s="6">
        <v>0</v>
      </c>
      <c r="AB26" s="6">
        <v>0</v>
      </c>
      <c r="AC26" s="18">
        <v>1201</v>
      </c>
      <c r="AD26" s="6" t="s">
        <v>42</v>
      </c>
      <c r="AE26" s="16" t="s">
        <v>112</v>
      </c>
      <c r="AF26" s="6">
        <v>1</v>
      </c>
      <c r="AG26" s="35">
        <v>10000000</v>
      </c>
      <c r="AH26" s="35">
        <v>0</v>
      </c>
      <c r="AI26" s="35">
        <v>0</v>
      </c>
      <c r="AJ26" s="35">
        <v>0</v>
      </c>
      <c r="AK26" s="35">
        <v>10000000</v>
      </c>
      <c r="AL26" s="35">
        <v>0</v>
      </c>
      <c r="AM26" s="31"/>
      <c r="AN26" s="31"/>
      <c r="AO26" s="31"/>
    </row>
    <row r="27" spans="1:41" s="32" customFormat="1" ht="198" x14ac:dyDescent="0.25">
      <c r="A27" s="6">
        <v>5</v>
      </c>
      <c r="B27" s="6" t="s">
        <v>125</v>
      </c>
      <c r="C27" s="6" t="s">
        <v>665</v>
      </c>
      <c r="D27" s="6" t="s">
        <v>664</v>
      </c>
      <c r="E27" s="6" t="s">
        <v>668</v>
      </c>
      <c r="F27" s="6" t="s">
        <v>669</v>
      </c>
      <c r="G27" s="6"/>
      <c r="H27" s="6" t="s">
        <v>127</v>
      </c>
      <c r="I27" s="6" t="s">
        <v>151</v>
      </c>
      <c r="J27" s="6" t="s">
        <v>151</v>
      </c>
      <c r="K27" s="16" t="s">
        <v>155</v>
      </c>
      <c r="L27" s="6"/>
      <c r="M27" s="6" t="s">
        <v>156</v>
      </c>
      <c r="N27" s="6" t="s">
        <v>157</v>
      </c>
      <c r="O27" s="6" t="s">
        <v>56</v>
      </c>
      <c r="P27" s="6">
        <v>0</v>
      </c>
      <c r="Q27" s="6">
        <v>1</v>
      </c>
      <c r="R27" s="6">
        <v>0</v>
      </c>
      <c r="S27" s="6">
        <v>0</v>
      </c>
      <c r="T27" s="6">
        <v>0</v>
      </c>
      <c r="U27" s="6">
        <v>0</v>
      </c>
      <c r="V27" s="6">
        <v>1</v>
      </c>
      <c r="W27" s="17">
        <v>0.05</v>
      </c>
      <c r="X27" s="6" t="s">
        <v>131</v>
      </c>
      <c r="Y27" s="6">
        <v>2</v>
      </c>
      <c r="Z27" s="6" t="s">
        <v>41</v>
      </c>
      <c r="AA27" s="6">
        <v>0</v>
      </c>
      <c r="AB27" s="6">
        <v>0</v>
      </c>
      <c r="AC27" s="18">
        <v>1201</v>
      </c>
      <c r="AD27" s="6" t="s">
        <v>42</v>
      </c>
      <c r="AE27" s="16" t="s">
        <v>112</v>
      </c>
      <c r="AF27" s="6">
        <v>1</v>
      </c>
      <c r="AG27" s="35">
        <v>14300000</v>
      </c>
      <c r="AH27" s="35">
        <v>0</v>
      </c>
      <c r="AI27" s="35">
        <v>0</v>
      </c>
      <c r="AJ27" s="35">
        <v>0</v>
      </c>
      <c r="AK27" s="35">
        <v>0</v>
      </c>
      <c r="AL27" s="35">
        <v>14300000</v>
      </c>
      <c r="AM27" s="31"/>
      <c r="AN27" s="31"/>
      <c r="AO27" s="31"/>
    </row>
    <row r="28" spans="1:41" s="30" customFormat="1" ht="181.5" x14ac:dyDescent="0.3">
      <c r="A28" s="105">
        <v>6</v>
      </c>
      <c r="B28" s="105" t="s">
        <v>125</v>
      </c>
      <c r="C28" s="105" t="s">
        <v>665</v>
      </c>
      <c r="D28" s="105" t="s">
        <v>664</v>
      </c>
      <c r="E28" s="105" t="s">
        <v>670</v>
      </c>
      <c r="F28" s="105" t="s">
        <v>671</v>
      </c>
      <c r="G28" s="105" t="s">
        <v>672</v>
      </c>
      <c r="H28" s="105" t="s">
        <v>127</v>
      </c>
      <c r="I28" s="105" t="s">
        <v>35</v>
      </c>
      <c r="J28" s="105" t="s">
        <v>79</v>
      </c>
      <c r="K28" s="111" t="s">
        <v>158</v>
      </c>
      <c r="L28" s="105" t="s">
        <v>159</v>
      </c>
      <c r="M28" s="105"/>
      <c r="N28" s="105" t="s">
        <v>160</v>
      </c>
      <c r="O28" s="105" t="s">
        <v>161</v>
      </c>
      <c r="P28" s="105" t="s">
        <v>162</v>
      </c>
      <c r="Q28" s="107">
        <v>0.01</v>
      </c>
      <c r="R28" s="107" t="s">
        <v>163</v>
      </c>
      <c r="S28" s="107" t="s">
        <v>164</v>
      </c>
      <c r="T28" s="107" t="s">
        <v>165</v>
      </c>
      <c r="U28" s="107" t="s">
        <v>166</v>
      </c>
      <c r="V28" s="107">
        <v>0.01</v>
      </c>
      <c r="W28" s="107">
        <v>0.01</v>
      </c>
      <c r="X28" s="105" t="s">
        <v>131</v>
      </c>
      <c r="Y28" s="105">
        <v>2</v>
      </c>
      <c r="Z28" s="105" t="s">
        <v>41</v>
      </c>
      <c r="AA28" s="105">
        <v>0</v>
      </c>
      <c r="AB28" s="105">
        <v>0</v>
      </c>
      <c r="AC28" s="110">
        <v>1201</v>
      </c>
      <c r="AD28" s="105" t="s">
        <v>42</v>
      </c>
      <c r="AE28" s="111" t="s">
        <v>43</v>
      </c>
      <c r="AF28" s="105" t="s">
        <v>44</v>
      </c>
      <c r="AG28" s="95">
        <f>SUBTOTAL(9,AH28:AL28)</f>
        <v>15259534.06298562</v>
      </c>
      <c r="AH28" s="95">
        <f t="shared" ref="AH28:AL28" si="6">+AH29+AH30+AH31</f>
        <v>2610494</v>
      </c>
      <c r="AI28" s="95">
        <f t="shared" si="6"/>
        <v>2178962</v>
      </c>
      <c r="AJ28" s="95">
        <f t="shared" si="6"/>
        <v>4724448</v>
      </c>
      <c r="AK28" s="95">
        <f t="shared" si="6"/>
        <v>2130615.638942929</v>
      </c>
      <c r="AL28" s="95">
        <f t="shared" si="6"/>
        <v>3615014.424042691</v>
      </c>
      <c r="AM28" s="31"/>
      <c r="AN28" s="31"/>
      <c r="AO28" s="31"/>
    </row>
    <row r="29" spans="1:41" s="84" customFormat="1" ht="165" x14ac:dyDescent="0.3">
      <c r="A29" s="75">
        <v>6</v>
      </c>
      <c r="B29" s="75" t="s">
        <v>125</v>
      </c>
      <c r="C29" s="75" t="s">
        <v>665</v>
      </c>
      <c r="D29" s="75" t="s">
        <v>664</v>
      </c>
      <c r="E29" s="75" t="s">
        <v>670</v>
      </c>
      <c r="F29" s="75" t="s">
        <v>671</v>
      </c>
      <c r="G29" s="75" t="s">
        <v>672</v>
      </c>
      <c r="H29" s="75" t="s">
        <v>127</v>
      </c>
      <c r="I29" s="75" t="s">
        <v>35</v>
      </c>
      <c r="J29" s="75" t="s">
        <v>79</v>
      </c>
      <c r="K29" s="78" t="s">
        <v>167</v>
      </c>
      <c r="L29" s="82"/>
      <c r="M29" s="82" t="s">
        <v>168</v>
      </c>
      <c r="N29" s="82" t="s">
        <v>169</v>
      </c>
      <c r="O29" s="82" t="s">
        <v>56</v>
      </c>
      <c r="P29" s="75">
        <v>67</v>
      </c>
      <c r="Q29" s="75">
        <v>89</v>
      </c>
      <c r="R29" s="75">
        <v>69</v>
      </c>
      <c r="S29" s="75">
        <v>74</v>
      </c>
      <c r="T29" s="75">
        <v>79</v>
      </c>
      <c r="U29" s="75">
        <v>84</v>
      </c>
      <c r="V29" s="75">
        <v>89</v>
      </c>
      <c r="W29" s="76">
        <v>0.9</v>
      </c>
      <c r="X29" s="75" t="s">
        <v>131</v>
      </c>
      <c r="Y29" s="75">
        <v>2</v>
      </c>
      <c r="Z29" s="75" t="s">
        <v>41</v>
      </c>
      <c r="AA29" s="75">
        <v>0</v>
      </c>
      <c r="AB29" s="75">
        <v>0</v>
      </c>
      <c r="AC29" s="78" t="s">
        <v>132</v>
      </c>
      <c r="AD29" s="75" t="s">
        <v>42</v>
      </c>
      <c r="AE29" s="78" t="s">
        <v>43</v>
      </c>
      <c r="AF29" s="75" t="s">
        <v>44</v>
      </c>
      <c r="AG29" s="37">
        <f>SUBTOTAL(9,AH29:AL29)</f>
        <v>4156161.06298562</v>
      </c>
      <c r="AH29" s="37">
        <v>1205123</v>
      </c>
      <c r="AI29" s="37">
        <v>830601</v>
      </c>
      <c r="AJ29" s="37">
        <v>651962</v>
      </c>
      <c r="AK29" s="37">
        <v>734615.63894292898</v>
      </c>
      <c r="AL29" s="37">
        <v>733859.42404269089</v>
      </c>
      <c r="AM29" s="83"/>
      <c r="AN29" s="83"/>
      <c r="AO29" s="83"/>
    </row>
    <row r="30" spans="1:41" s="32" customFormat="1" ht="165" x14ac:dyDescent="0.25">
      <c r="A30" s="4">
        <v>6</v>
      </c>
      <c r="B30" s="4" t="s">
        <v>125</v>
      </c>
      <c r="C30" s="4" t="s">
        <v>665</v>
      </c>
      <c r="D30" s="4" t="s">
        <v>664</v>
      </c>
      <c r="E30" s="4" t="s">
        <v>670</v>
      </c>
      <c r="F30" s="4" t="s">
        <v>671</v>
      </c>
      <c r="G30" s="4" t="s">
        <v>672</v>
      </c>
      <c r="H30" s="4" t="s">
        <v>127</v>
      </c>
      <c r="I30" s="4" t="s">
        <v>139</v>
      </c>
      <c r="J30" s="4" t="s">
        <v>139</v>
      </c>
      <c r="K30" s="7" t="s">
        <v>170</v>
      </c>
      <c r="L30" s="19"/>
      <c r="M30" s="19" t="s">
        <v>171</v>
      </c>
      <c r="N30" s="19" t="s">
        <v>597</v>
      </c>
      <c r="O30" s="19" t="s">
        <v>56</v>
      </c>
      <c r="P30" s="19">
        <v>0</v>
      </c>
      <c r="Q30" s="19">
        <v>3</v>
      </c>
      <c r="R30" s="19">
        <v>0</v>
      </c>
      <c r="S30" s="19">
        <v>0</v>
      </c>
      <c r="T30" s="19">
        <v>1</v>
      </c>
      <c r="U30" s="19">
        <v>1</v>
      </c>
      <c r="V30" s="19">
        <v>1</v>
      </c>
      <c r="W30" s="11">
        <v>0.05</v>
      </c>
      <c r="X30" s="4" t="s">
        <v>142</v>
      </c>
      <c r="Y30" s="4">
        <v>2</v>
      </c>
      <c r="Z30" s="4" t="s">
        <v>41</v>
      </c>
      <c r="AA30" s="4">
        <v>0</v>
      </c>
      <c r="AB30" s="4">
        <v>0</v>
      </c>
      <c r="AC30" s="10">
        <v>1201</v>
      </c>
      <c r="AD30" s="4" t="s">
        <v>42</v>
      </c>
      <c r="AE30" s="7" t="s">
        <v>43</v>
      </c>
      <c r="AF30" s="4" t="s">
        <v>44</v>
      </c>
      <c r="AG30" s="34">
        <v>360000</v>
      </c>
      <c r="AH30" s="34">
        <v>0</v>
      </c>
      <c r="AI30" s="34">
        <v>0</v>
      </c>
      <c r="AJ30" s="34">
        <v>120000</v>
      </c>
      <c r="AK30" s="34">
        <v>120000</v>
      </c>
      <c r="AL30" s="34">
        <v>120000</v>
      </c>
      <c r="AM30" s="28"/>
      <c r="AN30" s="31"/>
      <c r="AO30" s="31"/>
    </row>
    <row r="31" spans="1:41" s="32" customFormat="1" ht="165" x14ac:dyDescent="0.25">
      <c r="A31" s="5">
        <v>6</v>
      </c>
      <c r="B31" s="5" t="s">
        <v>125</v>
      </c>
      <c r="C31" s="5" t="s">
        <v>665</v>
      </c>
      <c r="D31" s="5" t="s">
        <v>664</v>
      </c>
      <c r="E31" s="5" t="s">
        <v>670</v>
      </c>
      <c r="F31" s="5" t="s">
        <v>671</v>
      </c>
      <c r="G31" s="5" t="s">
        <v>672</v>
      </c>
      <c r="H31" s="5" t="s">
        <v>127</v>
      </c>
      <c r="I31" s="5" t="s">
        <v>59</v>
      </c>
      <c r="J31" s="5" t="s">
        <v>673</v>
      </c>
      <c r="K31" s="15" t="s">
        <v>172</v>
      </c>
      <c r="L31" s="5"/>
      <c r="M31" s="5" t="s">
        <v>676</v>
      </c>
      <c r="N31" s="5" t="s">
        <v>173</v>
      </c>
      <c r="O31" s="5" t="s">
        <v>174</v>
      </c>
      <c r="P31" s="5">
        <v>0</v>
      </c>
      <c r="Q31" s="13">
        <v>1</v>
      </c>
      <c r="R31" s="13">
        <v>1</v>
      </c>
      <c r="S31" s="13">
        <v>1</v>
      </c>
      <c r="T31" s="13">
        <v>1</v>
      </c>
      <c r="U31" s="13">
        <v>1</v>
      </c>
      <c r="V31" s="13">
        <v>1</v>
      </c>
      <c r="W31" s="13">
        <v>0.05</v>
      </c>
      <c r="X31" s="5" t="s">
        <v>175</v>
      </c>
      <c r="Y31" s="5">
        <v>2</v>
      </c>
      <c r="Z31" s="5" t="s">
        <v>41</v>
      </c>
      <c r="AA31" s="5">
        <v>0</v>
      </c>
      <c r="AB31" s="5" t="s">
        <v>65</v>
      </c>
      <c r="AC31" s="14">
        <v>0</v>
      </c>
      <c r="AD31" s="5" t="s">
        <v>66</v>
      </c>
      <c r="AE31" s="15" t="s">
        <v>43</v>
      </c>
      <c r="AF31" s="5"/>
      <c r="AG31" s="36">
        <v>10743373</v>
      </c>
      <c r="AH31" s="36">
        <v>1405371</v>
      </c>
      <c r="AI31" s="36">
        <v>1348361</v>
      </c>
      <c r="AJ31" s="36">
        <v>3952486</v>
      </c>
      <c r="AK31" s="36">
        <v>1276000</v>
      </c>
      <c r="AL31" s="36">
        <v>2761155</v>
      </c>
      <c r="AM31" s="31"/>
      <c r="AN31" s="31"/>
      <c r="AO31" s="31"/>
    </row>
    <row r="32" spans="1:41" s="30" customFormat="1" ht="132" x14ac:dyDescent="0.3">
      <c r="A32" s="105">
        <v>7</v>
      </c>
      <c r="B32" s="105" t="s">
        <v>176</v>
      </c>
      <c r="C32" s="105" t="s">
        <v>677</v>
      </c>
      <c r="D32" s="105" t="s">
        <v>688</v>
      </c>
      <c r="E32" s="105" t="s">
        <v>689</v>
      </c>
      <c r="F32" s="105" t="s">
        <v>690</v>
      </c>
      <c r="G32" s="105" t="s">
        <v>691</v>
      </c>
      <c r="H32" s="105" t="s">
        <v>177</v>
      </c>
      <c r="I32" s="105" t="s">
        <v>35</v>
      </c>
      <c r="J32" s="105" t="s">
        <v>178</v>
      </c>
      <c r="K32" s="105">
        <v>7</v>
      </c>
      <c r="L32" s="105" t="s">
        <v>179</v>
      </c>
      <c r="M32" s="105"/>
      <c r="N32" s="105" t="s">
        <v>180</v>
      </c>
      <c r="O32" s="105" t="s">
        <v>181</v>
      </c>
      <c r="P32" s="112" t="s">
        <v>182</v>
      </c>
      <c r="Q32" s="107">
        <v>0.02</v>
      </c>
      <c r="R32" s="114">
        <v>2.0799999999999999E-2</v>
      </c>
      <c r="S32" s="115">
        <v>2.06E-2</v>
      </c>
      <c r="T32" s="115">
        <v>2.0500000000000001E-2</v>
      </c>
      <c r="U32" s="115">
        <v>2.0199999999999999E-2</v>
      </c>
      <c r="V32" s="113">
        <v>0.02</v>
      </c>
      <c r="W32" s="107">
        <v>0.06</v>
      </c>
      <c r="X32" s="105" t="s">
        <v>777</v>
      </c>
      <c r="Y32" s="105">
        <v>2</v>
      </c>
      <c r="Z32" s="105" t="s">
        <v>41</v>
      </c>
      <c r="AA32" s="105">
        <v>0</v>
      </c>
      <c r="AB32" s="105">
        <v>0</v>
      </c>
      <c r="AC32" s="110">
        <v>1201</v>
      </c>
      <c r="AD32" s="105" t="s">
        <v>42</v>
      </c>
      <c r="AE32" s="111" t="s">
        <v>43</v>
      </c>
      <c r="AF32" s="105" t="s">
        <v>44</v>
      </c>
      <c r="AG32" s="95">
        <f>SUBTOTAL(9,AH32:AL32)</f>
        <v>411808262.38722652</v>
      </c>
      <c r="AH32" s="95">
        <f t="shared" ref="AH32:AL32" si="7">+AH33+AH34+AH35+AH36+AH37+AH38</f>
        <v>85183628</v>
      </c>
      <c r="AI32" s="95">
        <f t="shared" si="7"/>
        <v>72930354</v>
      </c>
      <c r="AJ32" s="95">
        <f t="shared" si="7"/>
        <v>89844639</v>
      </c>
      <c r="AK32" s="95">
        <f t="shared" si="7"/>
        <v>81955503.832025602</v>
      </c>
      <c r="AL32" s="95">
        <f t="shared" si="7"/>
        <v>81894137.555200934</v>
      </c>
      <c r="AM32" s="31"/>
      <c r="AN32" s="31"/>
      <c r="AO32" s="31"/>
    </row>
    <row r="33" spans="1:41" s="84" customFormat="1" ht="132" x14ac:dyDescent="0.3">
      <c r="A33" s="75">
        <v>7</v>
      </c>
      <c r="B33" s="75" t="s">
        <v>176</v>
      </c>
      <c r="C33" s="75" t="s">
        <v>677</v>
      </c>
      <c r="D33" s="75" t="s">
        <v>688</v>
      </c>
      <c r="E33" s="75" t="s">
        <v>689</v>
      </c>
      <c r="F33" s="75" t="s">
        <v>690</v>
      </c>
      <c r="G33" s="75" t="s">
        <v>691</v>
      </c>
      <c r="H33" s="75" t="s">
        <v>177</v>
      </c>
      <c r="I33" s="75" t="s">
        <v>35</v>
      </c>
      <c r="J33" s="75" t="s">
        <v>178</v>
      </c>
      <c r="K33" s="78" t="s">
        <v>183</v>
      </c>
      <c r="L33" s="75"/>
      <c r="M33" s="75" t="s">
        <v>184</v>
      </c>
      <c r="N33" s="75" t="s">
        <v>185</v>
      </c>
      <c r="O33" s="75" t="s">
        <v>186</v>
      </c>
      <c r="P33" s="86">
        <v>0.9</v>
      </c>
      <c r="Q33" s="76">
        <v>0.92</v>
      </c>
      <c r="R33" s="76">
        <v>0.9</v>
      </c>
      <c r="S33" s="76">
        <v>0.9</v>
      </c>
      <c r="T33" s="76">
        <v>0.91</v>
      </c>
      <c r="U33" s="76">
        <v>0.91</v>
      </c>
      <c r="V33" s="76">
        <v>0.92</v>
      </c>
      <c r="W33" s="76">
        <v>0.4</v>
      </c>
      <c r="X33" s="75" t="s">
        <v>187</v>
      </c>
      <c r="Y33" s="75">
        <v>2</v>
      </c>
      <c r="Z33" s="75" t="s">
        <v>41</v>
      </c>
      <c r="AA33" s="75">
        <v>0</v>
      </c>
      <c r="AB33" s="75">
        <v>0</v>
      </c>
      <c r="AC33" s="77">
        <v>1201</v>
      </c>
      <c r="AD33" s="75" t="s">
        <v>42</v>
      </c>
      <c r="AE33" s="78" t="s">
        <v>43</v>
      </c>
      <c r="AF33" s="75" t="s">
        <v>44</v>
      </c>
      <c r="AG33" s="37">
        <f>SUBTOTAL(9,AH33:AL33)</f>
        <v>79059279.810902953</v>
      </c>
      <c r="AH33" s="37">
        <v>19076107</v>
      </c>
      <c r="AI33" s="37">
        <v>12035580</v>
      </c>
      <c r="AJ33" s="37">
        <v>18099183</v>
      </c>
      <c r="AK33" s="37">
        <v>14931890.365292225</v>
      </c>
      <c r="AL33" s="37">
        <v>14916519.445610737</v>
      </c>
      <c r="AM33" s="83"/>
      <c r="AN33" s="83"/>
      <c r="AO33" s="83"/>
    </row>
    <row r="34" spans="1:41" s="84" customFormat="1" ht="132" x14ac:dyDescent="0.3">
      <c r="A34" s="75">
        <v>7</v>
      </c>
      <c r="B34" s="75" t="s">
        <v>176</v>
      </c>
      <c r="C34" s="75" t="s">
        <v>677</v>
      </c>
      <c r="D34" s="75" t="s">
        <v>688</v>
      </c>
      <c r="E34" s="75" t="s">
        <v>689</v>
      </c>
      <c r="F34" s="75" t="s">
        <v>690</v>
      </c>
      <c r="G34" s="75" t="s">
        <v>691</v>
      </c>
      <c r="H34" s="75" t="s">
        <v>177</v>
      </c>
      <c r="I34" s="75" t="s">
        <v>35</v>
      </c>
      <c r="J34" s="75" t="s">
        <v>178</v>
      </c>
      <c r="K34" s="78" t="s">
        <v>188</v>
      </c>
      <c r="L34" s="82"/>
      <c r="M34" s="75" t="s">
        <v>189</v>
      </c>
      <c r="N34" s="75" t="s">
        <v>190</v>
      </c>
      <c r="O34" s="75" t="s">
        <v>191</v>
      </c>
      <c r="P34" s="81">
        <v>1</v>
      </c>
      <c r="Q34" s="76">
        <v>1</v>
      </c>
      <c r="R34" s="76">
        <v>1</v>
      </c>
      <c r="S34" s="76">
        <v>1</v>
      </c>
      <c r="T34" s="76">
        <v>1</v>
      </c>
      <c r="U34" s="76">
        <v>1</v>
      </c>
      <c r="V34" s="76">
        <v>1</v>
      </c>
      <c r="W34" s="76">
        <v>0.2</v>
      </c>
      <c r="X34" s="75" t="s">
        <v>187</v>
      </c>
      <c r="Y34" s="75">
        <v>2</v>
      </c>
      <c r="Z34" s="75" t="s">
        <v>41</v>
      </c>
      <c r="AA34" s="75">
        <v>0</v>
      </c>
      <c r="AB34" s="75">
        <v>0</v>
      </c>
      <c r="AC34" s="77">
        <v>1201</v>
      </c>
      <c r="AD34" s="75" t="s">
        <v>42</v>
      </c>
      <c r="AE34" s="78" t="s">
        <v>43</v>
      </c>
      <c r="AF34" s="75" t="s">
        <v>44</v>
      </c>
      <c r="AG34" s="37">
        <f>SUBTOTAL(9,AH34:AL34)</f>
        <v>227305873.57632357</v>
      </c>
      <c r="AH34" s="37">
        <v>47814502</v>
      </c>
      <c r="AI34" s="37">
        <v>39529720</v>
      </c>
      <c r="AJ34" s="37">
        <v>50644402</v>
      </c>
      <c r="AK34" s="37">
        <v>44681622.466733374</v>
      </c>
      <c r="AL34" s="37">
        <v>44635627.109590188</v>
      </c>
      <c r="AM34" s="83"/>
      <c r="AN34" s="83"/>
      <c r="AO34" s="83"/>
    </row>
    <row r="35" spans="1:41" s="32" customFormat="1" ht="132" x14ac:dyDescent="0.25">
      <c r="A35" s="4">
        <v>7</v>
      </c>
      <c r="B35" s="4" t="s">
        <v>176</v>
      </c>
      <c r="C35" s="4" t="s">
        <v>677</v>
      </c>
      <c r="D35" s="4" t="s">
        <v>688</v>
      </c>
      <c r="E35" s="4" t="s">
        <v>689</v>
      </c>
      <c r="F35" s="4" t="s">
        <v>690</v>
      </c>
      <c r="G35" s="4" t="s">
        <v>691</v>
      </c>
      <c r="H35" s="4" t="s">
        <v>177</v>
      </c>
      <c r="I35" s="4" t="s">
        <v>192</v>
      </c>
      <c r="J35" s="4" t="s">
        <v>192</v>
      </c>
      <c r="K35" s="4" t="s">
        <v>193</v>
      </c>
      <c r="L35" s="4"/>
      <c r="M35" s="4" t="s">
        <v>194</v>
      </c>
      <c r="N35" s="4" t="s">
        <v>195</v>
      </c>
      <c r="O35" s="4" t="s">
        <v>56</v>
      </c>
      <c r="P35" s="4">
        <v>0</v>
      </c>
      <c r="Q35" s="4">
        <v>25</v>
      </c>
      <c r="R35" s="4">
        <v>0</v>
      </c>
      <c r="S35" s="4">
        <v>0</v>
      </c>
      <c r="T35" s="4">
        <v>5</v>
      </c>
      <c r="U35" s="4">
        <v>10</v>
      </c>
      <c r="V35" s="4">
        <v>10</v>
      </c>
      <c r="W35" s="11">
        <v>0.25</v>
      </c>
      <c r="X35" s="4" t="s">
        <v>196</v>
      </c>
      <c r="Y35" s="4">
        <v>2</v>
      </c>
      <c r="Z35" s="4" t="s">
        <v>41</v>
      </c>
      <c r="AA35" s="4">
        <v>0</v>
      </c>
      <c r="AB35" s="4">
        <v>0</v>
      </c>
      <c r="AC35" s="10">
        <v>1201</v>
      </c>
      <c r="AD35" s="4" t="s">
        <v>42</v>
      </c>
      <c r="AE35" s="7" t="s">
        <v>43</v>
      </c>
      <c r="AF35" s="4" t="s">
        <v>44</v>
      </c>
      <c r="AG35" s="34">
        <v>1500000</v>
      </c>
      <c r="AH35" s="34">
        <v>0</v>
      </c>
      <c r="AI35" s="34">
        <v>0</v>
      </c>
      <c r="AJ35" s="34">
        <v>300000</v>
      </c>
      <c r="AK35" s="34">
        <v>600000</v>
      </c>
      <c r="AL35" s="34">
        <v>600000</v>
      </c>
      <c r="AM35" s="31"/>
      <c r="AN35" s="31"/>
      <c r="AO35" s="31"/>
    </row>
    <row r="36" spans="1:41" s="32" customFormat="1" ht="132" x14ac:dyDescent="0.25">
      <c r="A36" s="4">
        <v>7</v>
      </c>
      <c r="B36" s="4" t="s">
        <v>176</v>
      </c>
      <c r="C36" s="4" t="s">
        <v>677</v>
      </c>
      <c r="D36" s="4" t="s">
        <v>688</v>
      </c>
      <c r="E36" s="4" t="s">
        <v>689</v>
      </c>
      <c r="F36" s="4" t="s">
        <v>690</v>
      </c>
      <c r="G36" s="4" t="s">
        <v>691</v>
      </c>
      <c r="H36" s="4" t="s">
        <v>177</v>
      </c>
      <c r="I36" s="4" t="s">
        <v>192</v>
      </c>
      <c r="J36" s="4" t="s">
        <v>192</v>
      </c>
      <c r="K36" s="4" t="s">
        <v>197</v>
      </c>
      <c r="L36" s="4"/>
      <c r="M36" s="4" t="s">
        <v>198</v>
      </c>
      <c r="N36" s="4" t="s">
        <v>199</v>
      </c>
      <c r="O36" s="4" t="s">
        <v>56</v>
      </c>
      <c r="P36" s="4">
        <v>0</v>
      </c>
      <c r="Q36" s="4">
        <v>1</v>
      </c>
      <c r="R36" s="4">
        <v>0</v>
      </c>
      <c r="S36" s="4">
        <v>0</v>
      </c>
      <c r="T36" s="4">
        <v>0</v>
      </c>
      <c r="U36" s="4">
        <v>1</v>
      </c>
      <c r="V36" s="4">
        <v>0</v>
      </c>
      <c r="W36" s="11">
        <v>0.05</v>
      </c>
      <c r="X36" s="4" t="s">
        <v>196</v>
      </c>
      <c r="Y36" s="4">
        <v>2</v>
      </c>
      <c r="Z36" s="4" t="s">
        <v>41</v>
      </c>
      <c r="AA36" s="4">
        <v>0</v>
      </c>
      <c r="AB36" s="4">
        <v>0</v>
      </c>
      <c r="AC36" s="10">
        <v>1201</v>
      </c>
      <c r="AD36" s="4" t="s">
        <v>42</v>
      </c>
      <c r="AE36" s="7" t="s">
        <v>43</v>
      </c>
      <c r="AF36" s="4" t="s">
        <v>44</v>
      </c>
      <c r="AG36" s="34">
        <v>432000</v>
      </c>
      <c r="AH36" s="34">
        <v>0</v>
      </c>
      <c r="AI36" s="34">
        <v>0</v>
      </c>
      <c r="AJ36" s="34">
        <v>144000</v>
      </c>
      <c r="AK36" s="34">
        <v>144000</v>
      </c>
      <c r="AL36" s="34">
        <v>144000</v>
      </c>
      <c r="AM36" s="31"/>
      <c r="AN36" s="31"/>
      <c r="AO36" s="31"/>
    </row>
    <row r="37" spans="1:41" s="32" customFormat="1" ht="132" x14ac:dyDescent="0.25">
      <c r="A37" s="5">
        <v>7</v>
      </c>
      <c r="B37" s="5" t="s">
        <v>176</v>
      </c>
      <c r="C37" s="5" t="s">
        <v>677</v>
      </c>
      <c r="D37" s="5" t="s">
        <v>688</v>
      </c>
      <c r="E37" s="5" t="s">
        <v>689</v>
      </c>
      <c r="F37" s="5" t="s">
        <v>690</v>
      </c>
      <c r="G37" s="5" t="s">
        <v>691</v>
      </c>
      <c r="H37" s="5" t="s">
        <v>177</v>
      </c>
      <c r="I37" s="5" t="s">
        <v>59</v>
      </c>
      <c r="J37" s="5" t="s">
        <v>200</v>
      </c>
      <c r="K37" s="15" t="s">
        <v>201</v>
      </c>
      <c r="L37" s="5"/>
      <c r="M37" s="5" t="s">
        <v>202</v>
      </c>
      <c r="N37" s="5" t="s">
        <v>203</v>
      </c>
      <c r="O37" s="5" t="s">
        <v>204</v>
      </c>
      <c r="P37" s="12">
        <v>0</v>
      </c>
      <c r="Q37" s="13">
        <v>1</v>
      </c>
      <c r="R37" s="13">
        <v>0</v>
      </c>
      <c r="S37" s="13">
        <v>0</v>
      </c>
      <c r="T37" s="13">
        <v>0.2</v>
      </c>
      <c r="U37" s="13">
        <v>0.4</v>
      </c>
      <c r="V37" s="13">
        <v>0.4</v>
      </c>
      <c r="W37" s="13">
        <v>0.05</v>
      </c>
      <c r="X37" s="5" t="s">
        <v>205</v>
      </c>
      <c r="Y37" s="5">
        <v>2</v>
      </c>
      <c r="Z37" s="5" t="s">
        <v>41</v>
      </c>
      <c r="AA37" s="5">
        <v>0</v>
      </c>
      <c r="AB37" s="5" t="s">
        <v>65</v>
      </c>
      <c r="AC37" s="14">
        <v>0</v>
      </c>
      <c r="AD37" s="5" t="s">
        <v>66</v>
      </c>
      <c r="AE37" s="15" t="s">
        <v>43</v>
      </c>
      <c r="AF37" s="5"/>
      <c r="AG37" s="36">
        <v>8657222</v>
      </c>
      <c r="AH37" s="36">
        <v>349348</v>
      </c>
      <c r="AI37" s="36">
        <v>1200000</v>
      </c>
      <c r="AJ37" s="36">
        <v>1742000</v>
      </c>
      <c r="AK37" s="36">
        <v>2682937</v>
      </c>
      <c r="AL37" s="36">
        <v>2682937</v>
      </c>
      <c r="AM37" s="31"/>
      <c r="AN37" s="31"/>
      <c r="AO37" s="31"/>
    </row>
    <row r="38" spans="1:41" s="32" customFormat="1" ht="132" x14ac:dyDescent="0.25">
      <c r="A38" s="5">
        <v>7</v>
      </c>
      <c r="B38" s="5" t="s">
        <v>176</v>
      </c>
      <c r="C38" s="5" t="s">
        <v>677</v>
      </c>
      <c r="D38" s="5" t="s">
        <v>688</v>
      </c>
      <c r="E38" s="5" t="s">
        <v>689</v>
      </c>
      <c r="F38" s="5" t="s">
        <v>690</v>
      </c>
      <c r="G38" s="5" t="s">
        <v>691</v>
      </c>
      <c r="H38" s="5" t="s">
        <v>177</v>
      </c>
      <c r="I38" s="5" t="s">
        <v>59</v>
      </c>
      <c r="J38" s="5" t="s">
        <v>200</v>
      </c>
      <c r="K38" s="15" t="s">
        <v>206</v>
      </c>
      <c r="L38" s="5"/>
      <c r="M38" s="5" t="s">
        <v>207</v>
      </c>
      <c r="N38" s="5" t="s">
        <v>208</v>
      </c>
      <c r="O38" s="5" t="s">
        <v>209</v>
      </c>
      <c r="P38" s="12">
        <v>0</v>
      </c>
      <c r="Q38" s="13">
        <v>1</v>
      </c>
      <c r="R38" s="13">
        <v>1</v>
      </c>
      <c r="S38" s="13">
        <v>1</v>
      </c>
      <c r="T38" s="13">
        <v>1</v>
      </c>
      <c r="U38" s="13">
        <v>1</v>
      </c>
      <c r="V38" s="13">
        <v>1</v>
      </c>
      <c r="W38" s="13">
        <v>0.05</v>
      </c>
      <c r="X38" s="5" t="s">
        <v>205</v>
      </c>
      <c r="Y38" s="5">
        <v>2</v>
      </c>
      <c r="Z38" s="5" t="s">
        <v>41</v>
      </c>
      <c r="AA38" s="5">
        <v>0</v>
      </c>
      <c r="AB38" s="5" t="s">
        <v>65</v>
      </c>
      <c r="AC38" s="14">
        <v>0</v>
      </c>
      <c r="AD38" s="5" t="s">
        <v>66</v>
      </c>
      <c r="AE38" s="15" t="s">
        <v>43</v>
      </c>
      <c r="AF38" s="5"/>
      <c r="AG38" s="36">
        <v>94853887</v>
      </c>
      <c r="AH38" s="36">
        <v>17943671</v>
      </c>
      <c r="AI38" s="36">
        <v>20165054</v>
      </c>
      <c r="AJ38" s="36">
        <v>18915054</v>
      </c>
      <c r="AK38" s="36">
        <v>18915054</v>
      </c>
      <c r="AL38" s="36">
        <v>18915054</v>
      </c>
      <c r="AM38" s="31"/>
      <c r="AN38" s="31"/>
      <c r="AO38" s="31"/>
    </row>
    <row r="39" spans="1:41" s="30" customFormat="1" ht="165" x14ac:dyDescent="0.3">
      <c r="A39" s="105">
        <v>8</v>
      </c>
      <c r="B39" s="105" t="s">
        <v>210</v>
      </c>
      <c r="C39" s="105" t="s">
        <v>677</v>
      </c>
      <c r="D39" s="105" t="s">
        <v>678</v>
      </c>
      <c r="E39" s="105" t="s">
        <v>728</v>
      </c>
      <c r="F39" s="105" t="s">
        <v>729</v>
      </c>
      <c r="G39" s="105" t="s">
        <v>730</v>
      </c>
      <c r="H39" s="105" t="s">
        <v>211</v>
      </c>
      <c r="I39" s="105" t="s">
        <v>35</v>
      </c>
      <c r="J39" s="105" t="s">
        <v>212</v>
      </c>
      <c r="K39" s="105">
        <v>8</v>
      </c>
      <c r="L39" s="105" t="s">
        <v>213</v>
      </c>
      <c r="M39" s="105"/>
      <c r="N39" s="105" t="s">
        <v>214</v>
      </c>
      <c r="O39" s="105" t="s">
        <v>215</v>
      </c>
      <c r="P39" s="116">
        <v>0.8</v>
      </c>
      <c r="Q39" s="107">
        <v>0.85</v>
      </c>
      <c r="R39" s="107">
        <v>0.81</v>
      </c>
      <c r="S39" s="107">
        <v>0.82</v>
      </c>
      <c r="T39" s="107">
        <v>0.83</v>
      </c>
      <c r="U39" s="107">
        <v>0.84</v>
      </c>
      <c r="V39" s="107">
        <v>0.85</v>
      </c>
      <c r="W39" s="107">
        <v>7.0000000000000007E-2</v>
      </c>
      <c r="X39" s="105" t="s">
        <v>216</v>
      </c>
      <c r="Y39" s="105">
        <v>2</v>
      </c>
      <c r="Z39" s="105" t="s">
        <v>41</v>
      </c>
      <c r="AA39" s="105">
        <v>0</v>
      </c>
      <c r="AB39" s="105">
        <v>0</v>
      </c>
      <c r="AC39" s="110">
        <v>1201</v>
      </c>
      <c r="AD39" s="105" t="s">
        <v>42</v>
      </c>
      <c r="AE39" s="111" t="s">
        <v>43</v>
      </c>
      <c r="AF39" s="105" t="s">
        <v>44</v>
      </c>
      <c r="AG39" s="95">
        <f>SUBTOTAL(9,AH39:AL39)</f>
        <v>641805651.76950872</v>
      </c>
      <c r="AH39" s="95">
        <f t="shared" ref="AH39:AL39" si="8">+AH40+AH41+AH42+AH43</f>
        <v>111700692</v>
      </c>
      <c r="AI39" s="95">
        <f t="shared" si="8"/>
        <v>140726891</v>
      </c>
      <c r="AJ39" s="95">
        <f t="shared" si="8"/>
        <v>125424976</v>
      </c>
      <c r="AK39" s="95">
        <f t="shared" si="8"/>
        <v>132013611.21843088</v>
      </c>
      <c r="AL39" s="95">
        <f t="shared" si="8"/>
        <v>131939481.55107789</v>
      </c>
      <c r="AM39" s="31"/>
      <c r="AN39" s="31"/>
      <c r="AO39" s="31"/>
    </row>
    <row r="40" spans="1:41" s="84" customFormat="1" ht="165" x14ac:dyDescent="0.3">
      <c r="A40" s="75">
        <v>8</v>
      </c>
      <c r="B40" s="75" t="s">
        <v>210</v>
      </c>
      <c r="C40" s="75" t="s">
        <v>677</v>
      </c>
      <c r="D40" s="75" t="s">
        <v>678</v>
      </c>
      <c r="E40" s="75" t="s">
        <v>728</v>
      </c>
      <c r="F40" s="75" t="s">
        <v>729</v>
      </c>
      <c r="G40" s="85"/>
      <c r="H40" s="75" t="s">
        <v>211</v>
      </c>
      <c r="I40" s="75" t="s">
        <v>35</v>
      </c>
      <c r="J40" s="75" t="s">
        <v>212</v>
      </c>
      <c r="K40" s="78" t="s">
        <v>623</v>
      </c>
      <c r="L40" s="75"/>
      <c r="M40" s="75" t="s">
        <v>217</v>
      </c>
      <c r="N40" s="75" t="s">
        <v>218</v>
      </c>
      <c r="O40" s="75" t="s">
        <v>219</v>
      </c>
      <c r="P40" s="81">
        <v>0.9</v>
      </c>
      <c r="Q40" s="76">
        <v>0.9</v>
      </c>
      <c r="R40" s="76">
        <v>0.9</v>
      </c>
      <c r="S40" s="76">
        <v>0.9</v>
      </c>
      <c r="T40" s="76">
        <v>0.9</v>
      </c>
      <c r="U40" s="76">
        <v>0.9</v>
      </c>
      <c r="V40" s="76">
        <v>0.9</v>
      </c>
      <c r="W40" s="76">
        <v>0.7</v>
      </c>
      <c r="X40" s="75" t="s">
        <v>216</v>
      </c>
      <c r="Y40" s="75">
        <v>2</v>
      </c>
      <c r="Z40" s="75" t="s">
        <v>41</v>
      </c>
      <c r="AA40" s="75">
        <v>0</v>
      </c>
      <c r="AB40" s="75">
        <v>0</v>
      </c>
      <c r="AC40" s="77">
        <v>1201</v>
      </c>
      <c r="AD40" s="75" t="s">
        <v>42</v>
      </c>
      <c r="AE40" s="78" t="s">
        <v>43</v>
      </c>
      <c r="AF40" s="75" t="s">
        <v>44</v>
      </c>
      <c r="AG40" s="37">
        <f>SUBTOTAL(9,AH40:AL40)</f>
        <v>625786154.29185605</v>
      </c>
      <c r="AH40" s="37">
        <v>108358926</v>
      </c>
      <c r="AI40" s="37">
        <v>137804502</v>
      </c>
      <c r="AJ40" s="37">
        <v>122144183</v>
      </c>
      <c r="AK40" s="37">
        <v>128805568.00867768</v>
      </c>
      <c r="AL40" s="37">
        <v>128672975.28317845</v>
      </c>
      <c r="AM40" s="83"/>
      <c r="AN40" s="83"/>
      <c r="AO40" s="83"/>
    </row>
    <row r="41" spans="1:41" s="84" customFormat="1" ht="165" x14ac:dyDescent="0.3">
      <c r="A41" s="75">
        <v>8</v>
      </c>
      <c r="B41" s="75" t="s">
        <v>210</v>
      </c>
      <c r="C41" s="75" t="s">
        <v>677</v>
      </c>
      <c r="D41" s="75" t="s">
        <v>678</v>
      </c>
      <c r="E41" s="75" t="s">
        <v>728</v>
      </c>
      <c r="F41" s="75" t="s">
        <v>729</v>
      </c>
      <c r="G41" s="75"/>
      <c r="H41" s="75" t="s">
        <v>211</v>
      </c>
      <c r="I41" s="75" t="s">
        <v>35</v>
      </c>
      <c r="J41" s="75" t="s">
        <v>212</v>
      </c>
      <c r="K41" s="78" t="s">
        <v>220</v>
      </c>
      <c r="L41" s="75"/>
      <c r="M41" s="75" t="s">
        <v>221</v>
      </c>
      <c r="N41" s="75" t="s">
        <v>222</v>
      </c>
      <c r="O41" s="75" t="s">
        <v>223</v>
      </c>
      <c r="P41" s="81">
        <v>1</v>
      </c>
      <c r="Q41" s="76">
        <v>1</v>
      </c>
      <c r="R41" s="76">
        <v>1</v>
      </c>
      <c r="S41" s="76">
        <v>1</v>
      </c>
      <c r="T41" s="76">
        <v>1</v>
      </c>
      <c r="U41" s="76">
        <v>1</v>
      </c>
      <c r="V41" s="76">
        <v>1</v>
      </c>
      <c r="W41" s="76">
        <v>0.2</v>
      </c>
      <c r="X41" s="75" t="s">
        <v>216</v>
      </c>
      <c r="Y41" s="75">
        <v>2</v>
      </c>
      <c r="Z41" s="75" t="s">
        <v>41</v>
      </c>
      <c r="AA41" s="75">
        <v>0</v>
      </c>
      <c r="AB41" s="75">
        <v>0</v>
      </c>
      <c r="AC41" s="77">
        <v>1201</v>
      </c>
      <c r="AD41" s="75" t="s">
        <v>42</v>
      </c>
      <c r="AE41" s="78" t="s">
        <v>43</v>
      </c>
      <c r="AF41" s="75" t="s">
        <v>44</v>
      </c>
      <c r="AG41" s="37">
        <f>SUBTOTAL(9,AH41:AL41)</f>
        <v>7804497.4776526429</v>
      </c>
      <c r="AH41" s="37">
        <v>1806766</v>
      </c>
      <c r="AI41" s="37">
        <v>1387389</v>
      </c>
      <c r="AJ41" s="37">
        <v>1625793</v>
      </c>
      <c r="AK41" s="37">
        <v>1493043.2097531995</v>
      </c>
      <c r="AL41" s="37">
        <v>1491506.2678994439</v>
      </c>
      <c r="AM41" s="83"/>
      <c r="AN41" s="83"/>
      <c r="AO41" s="83"/>
    </row>
    <row r="42" spans="1:41" s="32" customFormat="1" ht="165" x14ac:dyDescent="0.25">
      <c r="A42" s="4">
        <v>8</v>
      </c>
      <c r="B42" s="4" t="s">
        <v>210</v>
      </c>
      <c r="C42" s="4" t="s">
        <v>677</v>
      </c>
      <c r="D42" s="4" t="s">
        <v>678</v>
      </c>
      <c r="E42" s="4" t="s">
        <v>728</v>
      </c>
      <c r="F42" s="4" t="s">
        <v>729</v>
      </c>
      <c r="G42" s="4"/>
      <c r="H42" s="4" t="s">
        <v>211</v>
      </c>
      <c r="I42" s="4" t="s">
        <v>224</v>
      </c>
      <c r="J42" s="4" t="s">
        <v>224</v>
      </c>
      <c r="K42" s="7" t="s">
        <v>225</v>
      </c>
      <c r="L42" s="19"/>
      <c r="M42" s="19" t="s">
        <v>226</v>
      </c>
      <c r="N42" s="19" t="s">
        <v>227</v>
      </c>
      <c r="O42" s="19" t="s">
        <v>56</v>
      </c>
      <c r="P42" s="19">
        <v>0</v>
      </c>
      <c r="Q42" s="19">
        <v>9000</v>
      </c>
      <c r="R42" s="19">
        <v>0</v>
      </c>
      <c r="S42" s="19">
        <v>0</v>
      </c>
      <c r="T42" s="19">
        <v>1000</v>
      </c>
      <c r="U42" s="19">
        <v>3000</v>
      </c>
      <c r="V42" s="19">
        <v>5000</v>
      </c>
      <c r="W42" s="11">
        <v>0.05</v>
      </c>
      <c r="X42" s="4" t="s">
        <v>229</v>
      </c>
      <c r="Y42" s="4">
        <v>2</v>
      </c>
      <c r="Z42" s="4" t="s">
        <v>41</v>
      </c>
      <c r="AA42" s="4">
        <v>0</v>
      </c>
      <c r="AB42" s="4">
        <v>0</v>
      </c>
      <c r="AC42" s="10">
        <v>1201</v>
      </c>
      <c r="AD42" s="4" t="s">
        <v>42</v>
      </c>
      <c r="AE42" s="7" t="s">
        <v>43</v>
      </c>
      <c r="AF42" s="4" t="s">
        <v>44</v>
      </c>
      <c r="AG42" s="34">
        <v>540000</v>
      </c>
      <c r="AH42" s="34">
        <v>0</v>
      </c>
      <c r="AI42" s="34">
        <v>0</v>
      </c>
      <c r="AJ42" s="34">
        <v>120000</v>
      </c>
      <c r="AK42" s="34">
        <v>180000</v>
      </c>
      <c r="AL42" s="34">
        <v>240000</v>
      </c>
      <c r="AM42" s="31"/>
      <c r="AN42" s="31"/>
      <c r="AO42" s="31"/>
    </row>
    <row r="43" spans="1:41" s="32" customFormat="1" ht="165" x14ac:dyDescent="0.25">
      <c r="A43" s="5">
        <v>8</v>
      </c>
      <c r="B43" s="5" t="s">
        <v>210</v>
      </c>
      <c r="C43" s="5" t="s">
        <v>677</v>
      </c>
      <c r="D43" s="5" t="s">
        <v>678</v>
      </c>
      <c r="E43" s="5" t="s">
        <v>728</v>
      </c>
      <c r="F43" s="5" t="s">
        <v>729</v>
      </c>
      <c r="G43" s="5"/>
      <c r="H43" s="5" t="s">
        <v>211</v>
      </c>
      <c r="I43" s="5" t="s">
        <v>59</v>
      </c>
      <c r="J43" s="5" t="s">
        <v>230</v>
      </c>
      <c r="K43" s="15" t="s">
        <v>231</v>
      </c>
      <c r="L43" s="20"/>
      <c r="M43" s="5" t="s">
        <v>232</v>
      </c>
      <c r="N43" s="5" t="s">
        <v>233</v>
      </c>
      <c r="O43" s="5" t="s">
        <v>234</v>
      </c>
      <c r="P43" s="13">
        <v>0</v>
      </c>
      <c r="Q43" s="13">
        <v>1</v>
      </c>
      <c r="R43" s="13">
        <v>1</v>
      </c>
      <c r="S43" s="13">
        <v>1</v>
      </c>
      <c r="T43" s="13">
        <v>1</v>
      </c>
      <c r="U43" s="13">
        <v>1</v>
      </c>
      <c r="V43" s="13">
        <v>1</v>
      </c>
      <c r="W43" s="13">
        <v>0.05</v>
      </c>
      <c r="X43" s="5" t="s">
        <v>235</v>
      </c>
      <c r="Y43" s="5">
        <v>2</v>
      </c>
      <c r="Z43" s="5" t="s">
        <v>41</v>
      </c>
      <c r="AA43" s="5">
        <v>0</v>
      </c>
      <c r="AB43" s="5" t="s">
        <v>65</v>
      </c>
      <c r="AC43" s="14">
        <v>0</v>
      </c>
      <c r="AD43" s="5" t="s">
        <v>66</v>
      </c>
      <c r="AE43" s="15" t="s">
        <v>43</v>
      </c>
      <c r="AF43" s="5"/>
      <c r="AG43" s="36">
        <v>7675000</v>
      </c>
      <c r="AH43" s="36">
        <v>1535000</v>
      </c>
      <c r="AI43" s="36">
        <v>1535000</v>
      </c>
      <c r="AJ43" s="36">
        <v>1535000</v>
      </c>
      <c r="AK43" s="36">
        <v>1535000</v>
      </c>
      <c r="AL43" s="36">
        <v>1535000</v>
      </c>
      <c r="AM43" s="31"/>
      <c r="AN43" s="31"/>
      <c r="AO43" s="31"/>
    </row>
    <row r="44" spans="1:41" s="30" customFormat="1" ht="148.5" x14ac:dyDescent="0.3">
      <c r="A44" s="105">
        <v>9</v>
      </c>
      <c r="B44" s="105" t="s">
        <v>210</v>
      </c>
      <c r="C44" s="105" t="s">
        <v>677</v>
      </c>
      <c r="D44" s="105" t="s">
        <v>678</v>
      </c>
      <c r="E44" s="105" t="s">
        <v>731</v>
      </c>
      <c r="F44" s="105" t="s">
        <v>732</v>
      </c>
      <c r="G44" s="105"/>
      <c r="H44" s="105" t="s">
        <v>211</v>
      </c>
      <c r="I44" s="105" t="s">
        <v>35</v>
      </c>
      <c r="J44" s="105" t="s">
        <v>212</v>
      </c>
      <c r="K44" s="111" t="s">
        <v>236</v>
      </c>
      <c r="L44" s="117" t="s">
        <v>237</v>
      </c>
      <c r="M44" s="117"/>
      <c r="N44" s="118" t="s">
        <v>238</v>
      </c>
      <c r="O44" s="118" t="s">
        <v>239</v>
      </c>
      <c r="P44" s="113">
        <v>0.85</v>
      </c>
      <c r="Q44" s="113">
        <v>0.99</v>
      </c>
      <c r="R44" s="113">
        <v>0.85</v>
      </c>
      <c r="S44" s="113">
        <v>0.85</v>
      </c>
      <c r="T44" s="113">
        <v>0.85</v>
      </c>
      <c r="U44" s="113">
        <v>0.99</v>
      </c>
      <c r="V44" s="113">
        <v>0.99</v>
      </c>
      <c r="W44" s="107">
        <v>0.05</v>
      </c>
      <c r="X44" s="105" t="s">
        <v>216</v>
      </c>
      <c r="Y44" s="105">
        <v>2</v>
      </c>
      <c r="Z44" s="105" t="s">
        <v>41</v>
      </c>
      <c r="AA44" s="105">
        <v>0</v>
      </c>
      <c r="AB44" s="105">
        <v>0</v>
      </c>
      <c r="AC44" s="111" t="s">
        <v>132</v>
      </c>
      <c r="AD44" s="105" t="s">
        <v>42</v>
      </c>
      <c r="AE44" s="111" t="s">
        <v>43</v>
      </c>
      <c r="AF44" s="105" t="s">
        <v>44</v>
      </c>
      <c r="AG44" s="95">
        <f>SUBTOTAL(9,AH44:AL44)</f>
        <v>199831484.69396824</v>
      </c>
      <c r="AH44" s="95">
        <f t="shared" ref="AH44:AL44" si="9">+AH45+AH46</f>
        <v>60663817</v>
      </c>
      <c r="AI44" s="95">
        <f t="shared" si="9"/>
        <v>31052956</v>
      </c>
      <c r="AJ44" s="95">
        <f t="shared" si="9"/>
        <v>30071292</v>
      </c>
      <c r="AK44" s="95">
        <f t="shared" si="9"/>
        <v>39037298.751841269</v>
      </c>
      <c r="AL44" s="95">
        <f t="shared" si="9"/>
        <v>39006120.942126974</v>
      </c>
      <c r="AM44" s="31"/>
      <c r="AN44" s="31"/>
      <c r="AO44" s="31"/>
    </row>
    <row r="45" spans="1:41" s="84" customFormat="1" ht="148.5" x14ac:dyDescent="0.3">
      <c r="A45" s="75">
        <v>9</v>
      </c>
      <c r="B45" s="75" t="s">
        <v>210</v>
      </c>
      <c r="C45" s="75" t="s">
        <v>677</v>
      </c>
      <c r="D45" s="75" t="s">
        <v>678</v>
      </c>
      <c r="E45" s="75" t="s">
        <v>731</v>
      </c>
      <c r="F45" s="75" t="s">
        <v>732</v>
      </c>
      <c r="G45" s="75" t="s">
        <v>733</v>
      </c>
      <c r="H45" s="75" t="s">
        <v>211</v>
      </c>
      <c r="I45" s="75" t="s">
        <v>35</v>
      </c>
      <c r="J45" s="75" t="s">
        <v>212</v>
      </c>
      <c r="K45" s="78" t="s">
        <v>240</v>
      </c>
      <c r="L45" s="82"/>
      <c r="M45" s="75" t="s">
        <v>241</v>
      </c>
      <c r="N45" s="75" t="s">
        <v>242</v>
      </c>
      <c r="O45" s="75" t="s">
        <v>56</v>
      </c>
      <c r="P45" s="82">
        <v>5</v>
      </c>
      <c r="Q45" s="75">
        <v>6</v>
      </c>
      <c r="R45" s="75">
        <v>5</v>
      </c>
      <c r="S45" s="75">
        <v>5</v>
      </c>
      <c r="T45" s="75">
        <v>5</v>
      </c>
      <c r="U45" s="75">
        <v>6</v>
      </c>
      <c r="V45" s="75">
        <v>6</v>
      </c>
      <c r="W45" s="76">
        <v>0.75</v>
      </c>
      <c r="X45" s="75" t="s">
        <v>216</v>
      </c>
      <c r="Y45" s="75">
        <v>2</v>
      </c>
      <c r="Z45" s="75" t="s">
        <v>41</v>
      </c>
      <c r="AA45" s="75">
        <v>0</v>
      </c>
      <c r="AB45" s="75">
        <v>0</v>
      </c>
      <c r="AC45" s="77">
        <v>1201</v>
      </c>
      <c r="AD45" s="75" t="s">
        <v>42</v>
      </c>
      <c r="AE45" s="78" t="s">
        <v>43</v>
      </c>
      <c r="AF45" s="75" t="s">
        <v>44</v>
      </c>
      <c r="AG45" s="37">
        <f>SUBTOTAL(9,AH45:AL45)</f>
        <v>182331484.69396827</v>
      </c>
      <c r="AH45" s="37">
        <v>60663817</v>
      </c>
      <c r="AI45" s="37">
        <v>31052956</v>
      </c>
      <c r="AJ45" s="37">
        <v>30071292</v>
      </c>
      <c r="AK45" s="37">
        <v>30287298.751841269</v>
      </c>
      <c r="AL45" s="37">
        <v>30256120.942126978</v>
      </c>
      <c r="AM45" s="83"/>
      <c r="AN45" s="83"/>
      <c r="AO45" s="83"/>
    </row>
    <row r="46" spans="1:41" s="32" customFormat="1" ht="148.5" x14ac:dyDescent="0.25">
      <c r="A46" s="4">
        <v>9</v>
      </c>
      <c r="B46" s="4" t="s">
        <v>210</v>
      </c>
      <c r="C46" s="4" t="s">
        <v>677</v>
      </c>
      <c r="D46" s="4" t="s">
        <v>678</v>
      </c>
      <c r="E46" s="4" t="s">
        <v>731</v>
      </c>
      <c r="F46" s="4" t="s">
        <v>732</v>
      </c>
      <c r="G46" s="4"/>
      <c r="H46" s="4" t="s">
        <v>211</v>
      </c>
      <c r="I46" s="4" t="s">
        <v>224</v>
      </c>
      <c r="J46" s="4" t="s">
        <v>243</v>
      </c>
      <c r="K46" s="7" t="s">
        <v>244</v>
      </c>
      <c r="L46" s="19"/>
      <c r="M46" s="4" t="s">
        <v>245</v>
      </c>
      <c r="N46" s="4" t="s">
        <v>246</v>
      </c>
      <c r="O46" s="4" t="s">
        <v>622</v>
      </c>
      <c r="P46" s="11">
        <v>0</v>
      </c>
      <c r="Q46" s="11">
        <v>0.5</v>
      </c>
      <c r="R46" s="11">
        <v>0</v>
      </c>
      <c r="S46" s="11">
        <v>0</v>
      </c>
      <c r="T46" s="11">
        <v>0</v>
      </c>
      <c r="U46" s="11">
        <v>0.25</v>
      </c>
      <c r="V46" s="11">
        <v>0.25</v>
      </c>
      <c r="W46" s="11">
        <v>0.25</v>
      </c>
      <c r="X46" s="4" t="s">
        <v>247</v>
      </c>
      <c r="Y46" s="4">
        <v>2</v>
      </c>
      <c r="Z46" s="4" t="s">
        <v>41</v>
      </c>
      <c r="AA46" s="4">
        <v>0</v>
      </c>
      <c r="AB46" s="4">
        <v>0</v>
      </c>
      <c r="AC46" s="10">
        <v>1201</v>
      </c>
      <c r="AD46" s="4" t="s">
        <v>42</v>
      </c>
      <c r="AE46" s="7" t="s">
        <v>43</v>
      </c>
      <c r="AF46" s="4" t="s">
        <v>44</v>
      </c>
      <c r="AG46" s="34">
        <v>17500000</v>
      </c>
      <c r="AH46" s="34">
        <v>0</v>
      </c>
      <c r="AI46" s="34">
        <v>0</v>
      </c>
      <c r="AJ46" s="34">
        <v>0</v>
      </c>
      <c r="AK46" s="34">
        <v>8750000</v>
      </c>
      <c r="AL46" s="34">
        <v>8750000</v>
      </c>
      <c r="AM46" s="31"/>
      <c r="AN46" s="31"/>
      <c r="AO46" s="31"/>
    </row>
    <row r="47" spans="1:41" s="32" customFormat="1" ht="148.5" x14ac:dyDescent="0.25">
      <c r="A47" s="105">
        <v>10</v>
      </c>
      <c r="B47" s="105" t="s">
        <v>248</v>
      </c>
      <c r="C47" s="105" t="s">
        <v>697</v>
      </c>
      <c r="D47" s="105" t="s">
        <v>249</v>
      </c>
      <c r="E47" s="105" t="s">
        <v>250</v>
      </c>
      <c r="F47" s="105" t="s">
        <v>251</v>
      </c>
      <c r="G47" s="105" t="s">
        <v>252</v>
      </c>
      <c r="H47" s="105" t="s">
        <v>253</v>
      </c>
      <c r="I47" s="105" t="s">
        <v>35</v>
      </c>
      <c r="J47" s="105" t="s">
        <v>254</v>
      </c>
      <c r="K47" s="117">
        <v>10</v>
      </c>
      <c r="L47" s="117" t="s">
        <v>255</v>
      </c>
      <c r="M47" s="119"/>
      <c r="N47" s="118" t="s">
        <v>256</v>
      </c>
      <c r="O47" s="118" t="s">
        <v>698</v>
      </c>
      <c r="P47" s="118" t="s">
        <v>257</v>
      </c>
      <c r="Q47" s="113">
        <v>0.2</v>
      </c>
      <c r="R47" s="113">
        <v>0.04</v>
      </c>
      <c r="S47" s="113">
        <v>0.08</v>
      </c>
      <c r="T47" s="113">
        <v>0.12</v>
      </c>
      <c r="U47" s="113">
        <v>0.16</v>
      </c>
      <c r="V47" s="113">
        <v>0.2</v>
      </c>
      <c r="W47" s="107">
        <v>0.02</v>
      </c>
      <c r="X47" s="105" t="s">
        <v>258</v>
      </c>
      <c r="Y47" s="105">
        <v>2</v>
      </c>
      <c r="Z47" s="105" t="s">
        <v>41</v>
      </c>
      <c r="AA47" s="105">
        <v>0</v>
      </c>
      <c r="AB47" s="105">
        <v>0</v>
      </c>
      <c r="AC47" s="110">
        <v>1201</v>
      </c>
      <c r="AD47" s="105" t="s">
        <v>42</v>
      </c>
      <c r="AE47" s="111" t="s">
        <v>43</v>
      </c>
      <c r="AF47" s="105" t="s">
        <v>44</v>
      </c>
      <c r="AG47" s="95">
        <f>SUBTOTAL(9,AH47:AL47)</f>
        <v>26839882.200282887</v>
      </c>
      <c r="AH47" s="95">
        <f t="shared" ref="AH47:AL47" si="10">+AH48+AH49</f>
        <v>7107642</v>
      </c>
      <c r="AI47" s="95">
        <f t="shared" si="10"/>
        <v>4641866</v>
      </c>
      <c r="AJ47" s="95">
        <f t="shared" si="10"/>
        <v>4266580</v>
      </c>
      <c r="AK47" s="95">
        <f t="shared" si="10"/>
        <v>6414169.077657125</v>
      </c>
      <c r="AL47" s="95">
        <f t="shared" si="10"/>
        <v>4409625.1226257589</v>
      </c>
      <c r="AM47" s="1"/>
      <c r="AN47" s="1"/>
      <c r="AO47" s="1"/>
    </row>
    <row r="48" spans="1:41" s="80" customFormat="1" ht="148.5" x14ac:dyDescent="0.25">
      <c r="A48" s="75">
        <v>10</v>
      </c>
      <c r="B48" s="75" t="s">
        <v>248</v>
      </c>
      <c r="C48" s="75" t="s">
        <v>697</v>
      </c>
      <c r="D48" s="75" t="s">
        <v>249</v>
      </c>
      <c r="E48" s="75" t="s">
        <v>250</v>
      </c>
      <c r="F48" s="75" t="s">
        <v>251</v>
      </c>
      <c r="G48" s="75" t="s">
        <v>252</v>
      </c>
      <c r="H48" s="75" t="s">
        <v>253</v>
      </c>
      <c r="I48" s="75" t="s">
        <v>35</v>
      </c>
      <c r="J48" s="75" t="s">
        <v>254</v>
      </c>
      <c r="K48" s="75" t="s">
        <v>259</v>
      </c>
      <c r="L48" s="75"/>
      <c r="M48" s="75" t="s">
        <v>260</v>
      </c>
      <c r="N48" s="75" t="s">
        <v>261</v>
      </c>
      <c r="O48" s="75" t="s">
        <v>56</v>
      </c>
      <c r="P48" s="82">
        <v>136044</v>
      </c>
      <c r="Q48" s="82">
        <v>156000</v>
      </c>
      <c r="R48" s="82">
        <v>140000</v>
      </c>
      <c r="S48" s="82">
        <v>144000</v>
      </c>
      <c r="T48" s="82">
        <v>148000</v>
      </c>
      <c r="U48" s="82">
        <v>152000</v>
      </c>
      <c r="V48" s="82">
        <v>156000</v>
      </c>
      <c r="W48" s="76">
        <v>0.9</v>
      </c>
      <c r="X48" s="75" t="s">
        <v>262</v>
      </c>
      <c r="Y48" s="75">
        <v>2</v>
      </c>
      <c r="Z48" s="75" t="s">
        <v>41</v>
      </c>
      <c r="AA48" s="75">
        <v>0</v>
      </c>
      <c r="AB48" s="75">
        <v>0</v>
      </c>
      <c r="AC48" s="77">
        <v>1201</v>
      </c>
      <c r="AD48" s="75" t="s">
        <v>42</v>
      </c>
      <c r="AE48" s="78" t="s">
        <v>43</v>
      </c>
      <c r="AF48" s="75" t="s">
        <v>44</v>
      </c>
      <c r="AG48" s="37">
        <f>SUBTOTAL(9,AH48:AL48)</f>
        <v>24839882.200282887</v>
      </c>
      <c r="AH48" s="37">
        <v>7107642</v>
      </c>
      <c r="AI48" s="37">
        <v>4641866</v>
      </c>
      <c r="AJ48" s="37">
        <v>4266580</v>
      </c>
      <c r="AK48" s="37">
        <v>4414169.077657125</v>
      </c>
      <c r="AL48" s="37">
        <v>4409625.1226257589</v>
      </c>
      <c r="AM48" s="79"/>
      <c r="AN48" s="79"/>
      <c r="AO48" s="79"/>
    </row>
    <row r="49" spans="1:41" s="32" customFormat="1" ht="148.5" x14ac:dyDescent="0.25">
      <c r="A49" s="4">
        <v>10</v>
      </c>
      <c r="B49" s="4" t="s">
        <v>248</v>
      </c>
      <c r="C49" s="4" t="s">
        <v>697</v>
      </c>
      <c r="D49" s="4" t="s">
        <v>249</v>
      </c>
      <c r="E49" s="4" t="s">
        <v>250</v>
      </c>
      <c r="F49" s="4" t="s">
        <v>251</v>
      </c>
      <c r="G49" s="4" t="s">
        <v>252</v>
      </c>
      <c r="H49" s="4" t="s">
        <v>253</v>
      </c>
      <c r="I49" s="4" t="s">
        <v>263</v>
      </c>
      <c r="J49" s="4" t="s">
        <v>263</v>
      </c>
      <c r="K49" s="4" t="s">
        <v>264</v>
      </c>
      <c r="L49" s="4"/>
      <c r="M49" s="4" t="s">
        <v>265</v>
      </c>
      <c r="N49" s="4" t="s">
        <v>266</v>
      </c>
      <c r="O49" s="4" t="s">
        <v>56</v>
      </c>
      <c r="P49" s="19">
        <v>0</v>
      </c>
      <c r="Q49" s="19">
        <v>1</v>
      </c>
      <c r="R49" s="19">
        <v>0</v>
      </c>
      <c r="S49" s="19">
        <v>0</v>
      </c>
      <c r="T49" s="19">
        <v>0</v>
      </c>
      <c r="U49" s="19">
        <v>1</v>
      </c>
      <c r="V49" s="19">
        <v>0</v>
      </c>
      <c r="W49" s="11">
        <v>0.1</v>
      </c>
      <c r="X49" s="4" t="s">
        <v>263</v>
      </c>
      <c r="Y49" s="4">
        <v>2</v>
      </c>
      <c r="Z49" s="4" t="s">
        <v>41</v>
      </c>
      <c r="AA49" s="4">
        <v>0</v>
      </c>
      <c r="AB49" s="4">
        <v>0</v>
      </c>
      <c r="AC49" s="10">
        <v>1201</v>
      </c>
      <c r="AD49" s="4" t="s">
        <v>42</v>
      </c>
      <c r="AE49" s="7" t="s">
        <v>43</v>
      </c>
      <c r="AF49" s="4" t="s">
        <v>44</v>
      </c>
      <c r="AG49" s="34">
        <v>2000000</v>
      </c>
      <c r="AH49" s="34">
        <v>0</v>
      </c>
      <c r="AI49" s="34">
        <v>0</v>
      </c>
      <c r="AJ49" s="34">
        <v>0</v>
      </c>
      <c r="AK49" s="34">
        <v>2000000</v>
      </c>
      <c r="AL49" s="34">
        <v>0</v>
      </c>
      <c r="AM49" s="1"/>
      <c r="AN49" s="1"/>
      <c r="AO49" s="1"/>
    </row>
    <row r="50" spans="1:41" s="32" customFormat="1" ht="132" x14ac:dyDescent="0.25">
      <c r="A50" s="105">
        <v>11</v>
      </c>
      <c r="B50" s="105" t="s">
        <v>248</v>
      </c>
      <c r="C50" s="105" t="s">
        <v>697</v>
      </c>
      <c r="D50" s="105" t="s">
        <v>249</v>
      </c>
      <c r="E50" s="105" t="s">
        <v>267</v>
      </c>
      <c r="F50" s="105" t="s">
        <v>268</v>
      </c>
      <c r="G50" s="105" t="s">
        <v>269</v>
      </c>
      <c r="H50" s="105" t="s">
        <v>253</v>
      </c>
      <c r="I50" s="105" t="s">
        <v>35</v>
      </c>
      <c r="J50" s="105" t="s">
        <v>254</v>
      </c>
      <c r="K50" s="118">
        <v>11</v>
      </c>
      <c r="L50" s="118" t="s">
        <v>646</v>
      </c>
      <c r="M50" s="120"/>
      <c r="N50" s="118" t="s">
        <v>270</v>
      </c>
      <c r="O50" s="118" t="s">
        <v>645</v>
      </c>
      <c r="P50" s="121">
        <v>0.94199999999999995</v>
      </c>
      <c r="Q50" s="115" t="s">
        <v>271</v>
      </c>
      <c r="R50" s="121">
        <v>0.94299999999999995</v>
      </c>
      <c r="S50" s="121">
        <v>0.94499999999999995</v>
      </c>
      <c r="T50" s="121">
        <v>0.94899999999999995</v>
      </c>
      <c r="U50" s="113">
        <v>0.95</v>
      </c>
      <c r="V50" s="113">
        <v>0.96</v>
      </c>
      <c r="W50" s="107">
        <v>0.1</v>
      </c>
      <c r="X50" s="105" t="s">
        <v>262</v>
      </c>
      <c r="Y50" s="105">
        <v>2</v>
      </c>
      <c r="Z50" s="105" t="s">
        <v>41</v>
      </c>
      <c r="AA50" s="105">
        <v>0</v>
      </c>
      <c r="AB50" s="105">
        <v>0</v>
      </c>
      <c r="AC50" s="110">
        <v>1201</v>
      </c>
      <c r="AD50" s="105" t="s">
        <v>42</v>
      </c>
      <c r="AE50" s="111" t="s">
        <v>43</v>
      </c>
      <c r="AF50" s="105" t="s">
        <v>44</v>
      </c>
      <c r="AG50" s="95">
        <f>SUBTOTAL(9,AH50:AL50)</f>
        <v>867792815.14528739</v>
      </c>
      <c r="AH50" s="95">
        <f t="shared" ref="AH50:AK50" si="11">+AH51+AH52+AH53</f>
        <v>201145217</v>
      </c>
      <c r="AI50" s="95">
        <f t="shared" si="11"/>
        <v>202013593</v>
      </c>
      <c r="AJ50" s="95">
        <f t="shared" si="11"/>
        <v>131896684</v>
      </c>
      <c r="AK50" s="95">
        <f t="shared" si="11"/>
        <v>167453819.82955557</v>
      </c>
      <c r="AL50" s="95">
        <f>+AL51+AL52+AL53</f>
        <v>165283501.31573188</v>
      </c>
      <c r="AM50" s="1"/>
      <c r="AN50" s="1"/>
      <c r="AO50" s="1"/>
    </row>
    <row r="51" spans="1:41" s="80" customFormat="1" ht="132" x14ac:dyDescent="0.25">
      <c r="A51" s="75">
        <v>11</v>
      </c>
      <c r="B51" s="75" t="s">
        <v>248</v>
      </c>
      <c r="C51" s="75" t="s">
        <v>697</v>
      </c>
      <c r="D51" s="75" t="s">
        <v>249</v>
      </c>
      <c r="E51" s="75" t="s">
        <v>267</v>
      </c>
      <c r="F51" s="75" t="s">
        <v>268</v>
      </c>
      <c r="G51" s="75" t="s">
        <v>269</v>
      </c>
      <c r="H51" s="75" t="s">
        <v>253</v>
      </c>
      <c r="I51" s="75" t="s">
        <v>35</v>
      </c>
      <c r="J51" s="75" t="s">
        <v>254</v>
      </c>
      <c r="K51" s="75" t="s">
        <v>272</v>
      </c>
      <c r="L51" s="75"/>
      <c r="M51" s="75" t="s">
        <v>273</v>
      </c>
      <c r="N51" s="75" t="s">
        <v>274</v>
      </c>
      <c r="O51" s="75" t="s">
        <v>275</v>
      </c>
      <c r="P51" s="76">
        <v>1</v>
      </c>
      <c r="Q51" s="76">
        <v>1</v>
      </c>
      <c r="R51" s="76">
        <v>1</v>
      </c>
      <c r="S51" s="76">
        <v>1</v>
      </c>
      <c r="T51" s="76">
        <v>1</v>
      </c>
      <c r="U51" s="76">
        <v>1</v>
      </c>
      <c r="V51" s="76">
        <v>1</v>
      </c>
      <c r="W51" s="76">
        <v>0.6</v>
      </c>
      <c r="X51" s="75" t="s">
        <v>262</v>
      </c>
      <c r="Y51" s="75">
        <v>2</v>
      </c>
      <c r="Z51" s="75" t="s">
        <v>41</v>
      </c>
      <c r="AA51" s="75">
        <v>0</v>
      </c>
      <c r="AB51" s="75">
        <v>0</v>
      </c>
      <c r="AC51" s="77">
        <v>1201</v>
      </c>
      <c r="AD51" s="75" t="s">
        <v>42</v>
      </c>
      <c r="AE51" s="78" t="s">
        <v>43</v>
      </c>
      <c r="AF51" s="75" t="s">
        <v>44</v>
      </c>
      <c r="AG51" s="37">
        <f>SUBTOTAL(9,AH51:AL51)</f>
        <v>53465084.113434203</v>
      </c>
      <c r="AH51" s="37">
        <v>12908053</v>
      </c>
      <c r="AI51" s="37">
        <v>9811943</v>
      </c>
      <c r="AJ51" s="37">
        <v>10563380</v>
      </c>
      <c r="AK51" s="37">
        <v>10096050.504642</v>
      </c>
      <c r="AL51" s="37">
        <v>10085657.608792201</v>
      </c>
      <c r="AM51" s="79"/>
      <c r="AN51" s="79"/>
      <c r="AO51" s="79"/>
    </row>
    <row r="52" spans="1:41" s="80" customFormat="1" ht="132" x14ac:dyDescent="0.25">
      <c r="A52" s="75">
        <v>11</v>
      </c>
      <c r="B52" s="75" t="s">
        <v>248</v>
      </c>
      <c r="C52" s="75" t="s">
        <v>697</v>
      </c>
      <c r="D52" s="75" t="s">
        <v>249</v>
      </c>
      <c r="E52" s="75" t="s">
        <v>267</v>
      </c>
      <c r="F52" s="75" t="s">
        <v>268</v>
      </c>
      <c r="G52" s="75"/>
      <c r="H52" s="75" t="s">
        <v>253</v>
      </c>
      <c r="I52" s="75" t="s">
        <v>35</v>
      </c>
      <c r="J52" s="75" t="s">
        <v>276</v>
      </c>
      <c r="K52" s="75" t="s">
        <v>277</v>
      </c>
      <c r="L52" s="75"/>
      <c r="M52" s="75" t="s">
        <v>278</v>
      </c>
      <c r="N52" s="75" t="s">
        <v>279</v>
      </c>
      <c r="O52" s="75" t="s">
        <v>280</v>
      </c>
      <c r="P52" s="76">
        <v>1</v>
      </c>
      <c r="Q52" s="76">
        <v>1</v>
      </c>
      <c r="R52" s="76">
        <v>1</v>
      </c>
      <c r="S52" s="76">
        <v>1</v>
      </c>
      <c r="T52" s="76">
        <v>1</v>
      </c>
      <c r="U52" s="76">
        <v>1</v>
      </c>
      <c r="V52" s="76">
        <v>1</v>
      </c>
      <c r="W52" s="76">
        <v>0.3</v>
      </c>
      <c r="X52" s="75" t="s">
        <v>281</v>
      </c>
      <c r="Y52" s="75">
        <v>2</v>
      </c>
      <c r="Z52" s="75" t="s">
        <v>41</v>
      </c>
      <c r="AA52" s="75">
        <v>0</v>
      </c>
      <c r="AB52" s="75">
        <v>0</v>
      </c>
      <c r="AC52" s="77">
        <v>1201</v>
      </c>
      <c r="AD52" s="75" t="s">
        <v>42</v>
      </c>
      <c r="AE52" s="78" t="s">
        <v>43</v>
      </c>
      <c r="AF52" s="75" t="s">
        <v>44</v>
      </c>
      <c r="AG52" s="37">
        <f>SUBTOTAL(9,AH52:AL52)</f>
        <v>812327731.0318532</v>
      </c>
      <c r="AH52" s="37">
        <v>188237164</v>
      </c>
      <c r="AI52" s="37">
        <v>192201650</v>
      </c>
      <c r="AJ52" s="37">
        <v>121333304</v>
      </c>
      <c r="AK52" s="37">
        <v>155357769.32491356</v>
      </c>
      <c r="AL52" s="37">
        <v>155197843.70693967</v>
      </c>
      <c r="AM52" s="79"/>
      <c r="AN52" s="79"/>
      <c r="AO52" s="79"/>
    </row>
    <row r="53" spans="1:41" s="32" customFormat="1" ht="132" x14ac:dyDescent="0.25">
      <c r="A53" s="4">
        <v>11</v>
      </c>
      <c r="B53" s="4" t="s">
        <v>248</v>
      </c>
      <c r="C53" s="4" t="s">
        <v>697</v>
      </c>
      <c r="D53" s="4" t="s">
        <v>249</v>
      </c>
      <c r="E53" s="4" t="s">
        <v>267</v>
      </c>
      <c r="F53" s="4" t="s">
        <v>268</v>
      </c>
      <c r="G53" s="4" t="s">
        <v>269</v>
      </c>
      <c r="H53" s="4" t="s">
        <v>253</v>
      </c>
      <c r="I53" s="4" t="s">
        <v>263</v>
      </c>
      <c r="J53" s="4" t="s">
        <v>263</v>
      </c>
      <c r="K53" s="4" t="s">
        <v>282</v>
      </c>
      <c r="L53" s="4"/>
      <c r="M53" s="4" t="s">
        <v>283</v>
      </c>
      <c r="N53" s="4" t="s">
        <v>284</v>
      </c>
      <c r="O53" s="4" t="s">
        <v>56</v>
      </c>
      <c r="P53" s="19">
        <v>0</v>
      </c>
      <c r="Q53" s="19">
        <v>1</v>
      </c>
      <c r="R53" s="19">
        <v>0</v>
      </c>
      <c r="S53" s="19">
        <v>0</v>
      </c>
      <c r="T53" s="19">
        <v>0</v>
      </c>
      <c r="U53" s="19">
        <v>1</v>
      </c>
      <c r="V53" s="19">
        <v>0</v>
      </c>
      <c r="W53" s="11">
        <v>0.1</v>
      </c>
      <c r="X53" s="4" t="s">
        <v>263</v>
      </c>
      <c r="Y53" s="4">
        <v>2</v>
      </c>
      <c r="Z53" s="4" t="s">
        <v>41</v>
      </c>
      <c r="AA53" s="4">
        <v>0</v>
      </c>
      <c r="AB53" s="4">
        <v>0</v>
      </c>
      <c r="AC53" s="10">
        <v>1201</v>
      </c>
      <c r="AD53" s="4" t="s">
        <v>42</v>
      </c>
      <c r="AE53" s="7" t="s">
        <v>43</v>
      </c>
      <c r="AF53" s="4" t="s">
        <v>44</v>
      </c>
      <c r="AG53" s="34">
        <v>2000000</v>
      </c>
      <c r="AH53" s="34">
        <v>0</v>
      </c>
      <c r="AI53" s="34">
        <v>0</v>
      </c>
      <c r="AJ53" s="34">
        <v>0</v>
      </c>
      <c r="AK53" s="34">
        <v>2000000</v>
      </c>
      <c r="AL53" s="34">
        <v>0</v>
      </c>
      <c r="AM53" s="1"/>
      <c r="AN53" s="1"/>
      <c r="AO53" s="1"/>
    </row>
    <row r="54" spans="1:41" s="32" customFormat="1" ht="247.5" x14ac:dyDescent="0.25">
      <c r="A54" s="105">
        <v>12</v>
      </c>
      <c r="B54" s="105" t="s">
        <v>285</v>
      </c>
      <c r="C54" s="105" t="s">
        <v>654</v>
      </c>
      <c r="D54" s="105" t="s">
        <v>101</v>
      </c>
      <c r="E54" s="105" t="s">
        <v>286</v>
      </c>
      <c r="F54" s="105" t="s">
        <v>655</v>
      </c>
      <c r="G54" s="105" t="s">
        <v>656</v>
      </c>
      <c r="H54" s="105" t="s">
        <v>287</v>
      </c>
      <c r="I54" s="106" t="s">
        <v>35</v>
      </c>
      <c r="J54" s="106" t="s">
        <v>106</v>
      </c>
      <c r="K54" s="106">
        <v>12</v>
      </c>
      <c r="L54" s="106" t="s">
        <v>657</v>
      </c>
      <c r="M54" s="105"/>
      <c r="N54" s="105" t="s">
        <v>288</v>
      </c>
      <c r="O54" s="105" t="s">
        <v>658</v>
      </c>
      <c r="P54" s="105" t="s">
        <v>624</v>
      </c>
      <c r="Q54" s="107">
        <v>0.04</v>
      </c>
      <c r="R54" s="107">
        <v>0.01</v>
      </c>
      <c r="S54" s="107" t="s">
        <v>289</v>
      </c>
      <c r="T54" s="107">
        <v>0.02</v>
      </c>
      <c r="U54" s="122">
        <v>0.03</v>
      </c>
      <c r="V54" s="107">
        <v>0.04</v>
      </c>
      <c r="W54" s="107">
        <v>0.01</v>
      </c>
      <c r="X54" s="105" t="s">
        <v>111</v>
      </c>
      <c r="Y54" s="105">
        <v>2</v>
      </c>
      <c r="Z54" s="105" t="s">
        <v>41</v>
      </c>
      <c r="AA54" s="105">
        <v>0</v>
      </c>
      <c r="AB54" s="105">
        <v>0</v>
      </c>
      <c r="AC54" s="105">
        <v>1201</v>
      </c>
      <c r="AD54" s="105" t="s">
        <v>42</v>
      </c>
      <c r="AE54" s="105" t="s">
        <v>112</v>
      </c>
      <c r="AF54" s="105" t="s">
        <v>44</v>
      </c>
      <c r="AG54" s="96">
        <f t="shared" ref="AG54:AG61" si="12">SUBTOTAL(9,AH54:AL54)</f>
        <v>78920583.876750275</v>
      </c>
      <c r="AH54" s="96">
        <f t="shared" ref="AH54:AL54" si="13">+AH55+AH56</f>
        <v>17172373</v>
      </c>
      <c r="AI54" s="96">
        <f t="shared" si="13"/>
        <v>15791587</v>
      </c>
      <c r="AJ54" s="96">
        <f t="shared" si="13"/>
        <v>15102332.187000001</v>
      </c>
      <c r="AK54" s="96">
        <f t="shared" si="13"/>
        <v>15434960.762950325</v>
      </c>
      <c r="AL54" s="96">
        <f t="shared" si="13"/>
        <v>15419330.926799949</v>
      </c>
      <c r="AM54" s="1"/>
      <c r="AN54" s="1"/>
      <c r="AO54" s="1"/>
    </row>
    <row r="55" spans="1:41" s="80" customFormat="1" ht="247.5" x14ac:dyDescent="0.25">
      <c r="A55" s="75">
        <v>12</v>
      </c>
      <c r="B55" s="75" t="s">
        <v>285</v>
      </c>
      <c r="C55" s="75" t="s">
        <v>654</v>
      </c>
      <c r="D55" s="75" t="s">
        <v>101</v>
      </c>
      <c r="E55" s="75" t="s">
        <v>286</v>
      </c>
      <c r="F55" s="75" t="s">
        <v>655</v>
      </c>
      <c r="G55" s="75" t="s">
        <v>656</v>
      </c>
      <c r="H55" s="75" t="s">
        <v>287</v>
      </c>
      <c r="I55" s="75" t="s">
        <v>35</v>
      </c>
      <c r="J55" s="75" t="s">
        <v>106</v>
      </c>
      <c r="K55" s="75" t="s">
        <v>290</v>
      </c>
      <c r="L55" s="87"/>
      <c r="M55" s="75" t="s">
        <v>627</v>
      </c>
      <c r="N55" s="75" t="s">
        <v>291</v>
      </c>
      <c r="O55" s="75" t="s">
        <v>292</v>
      </c>
      <c r="P55" s="81" t="s">
        <v>293</v>
      </c>
      <c r="Q55" s="76">
        <v>0.9</v>
      </c>
      <c r="R55" s="76">
        <v>0.19</v>
      </c>
      <c r="S55" s="76">
        <v>0.42</v>
      </c>
      <c r="T55" s="76">
        <v>0.62</v>
      </c>
      <c r="U55" s="76">
        <v>0.8</v>
      </c>
      <c r="V55" s="76">
        <v>0.9</v>
      </c>
      <c r="W55" s="76">
        <v>0.9</v>
      </c>
      <c r="X55" s="75" t="s">
        <v>111</v>
      </c>
      <c r="Y55" s="75">
        <v>2</v>
      </c>
      <c r="Z55" s="75" t="s">
        <v>41</v>
      </c>
      <c r="AA55" s="75">
        <v>0</v>
      </c>
      <c r="AB55" s="75">
        <v>0</v>
      </c>
      <c r="AC55" s="77">
        <v>1201</v>
      </c>
      <c r="AD55" s="75" t="s">
        <v>42</v>
      </c>
      <c r="AE55" s="78" t="s">
        <v>112</v>
      </c>
      <c r="AF55" s="75" t="s">
        <v>44</v>
      </c>
      <c r="AG55" s="37">
        <f t="shared" si="12"/>
        <v>78165936.315750271</v>
      </c>
      <c r="AH55" s="37">
        <v>17172373</v>
      </c>
      <c r="AI55" s="37">
        <v>15791587</v>
      </c>
      <c r="AJ55" s="37">
        <v>14850783</v>
      </c>
      <c r="AK55" s="37">
        <v>15183411.575950325</v>
      </c>
      <c r="AL55" s="37">
        <v>15167781.739799948</v>
      </c>
      <c r="AM55" s="79"/>
      <c r="AN55" s="79"/>
      <c r="AO55" s="79"/>
    </row>
    <row r="56" spans="1:41" s="32" customFormat="1" ht="247.5" x14ac:dyDescent="0.25">
      <c r="A56" s="8">
        <v>12</v>
      </c>
      <c r="B56" s="8" t="s">
        <v>285</v>
      </c>
      <c r="C56" s="22" t="s">
        <v>654</v>
      </c>
      <c r="D56" s="22" t="s">
        <v>101</v>
      </c>
      <c r="E56" s="22" t="s">
        <v>286</v>
      </c>
      <c r="F56" s="7" t="s">
        <v>655</v>
      </c>
      <c r="G56" s="7" t="s">
        <v>656</v>
      </c>
      <c r="H56" s="8" t="s">
        <v>287</v>
      </c>
      <c r="I56" s="22" t="s">
        <v>92</v>
      </c>
      <c r="J56" s="22" t="s">
        <v>294</v>
      </c>
      <c r="K56" s="22" t="s">
        <v>659</v>
      </c>
      <c r="L56" s="8"/>
      <c r="M56" s="8" t="s">
        <v>295</v>
      </c>
      <c r="N56" s="8" t="s">
        <v>660</v>
      </c>
      <c r="O56" s="8" t="s">
        <v>661</v>
      </c>
      <c r="P56" s="8">
        <v>0</v>
      </c>
      <c r="Q56" s="8">
        <f>T56+U56+V56</f>
        <v>449</v>
      </c>
      <c r="R56" s="8">
        <v>0</v>
      </c>
      <c r="S56" s="8">
        <v>0</v>
      </c>
      <c r="T56" s="8">
        <v>149</v>
      </c>
      <c r="U56" s="8">
        <v>150</v>
      </c>
      <c r="V56" s="8">
        <v>150</v>
      </c>
      <c r="W56" s="11">
        <v>0.1</v>
      </c>
      <c r="X56" s="8"/>
      <c r="Y56" s="4">
        <v>2</v>
      </c>
      <c r="Z56" s="4" t="s">
        <v>41</v>
      </c>
      <c r="AA56" s="19">
        <v>0</v>
      </c>
      <c r="AB56" s="19">
        <v>0</v>
      </c>
      <c r="AC56" s="8">
        <v>1201</v>
      </c>
      <c r="AD56" s="8" t="s">
        <v>42</v>
      </c>
      <c r="AE56" s="8" t="s">
        <v>43</v>
      </c>
      <c r="AF56" s="8" t="s">
        <v>44</v>
      </c>
      <c r="AG56" s="34">
        <f t="shared" si="12"/>
        <v>754647.56099999999</v>
      </c>
      <c r="AH56" s="34">
        <v>0</v>
      </c>
      <c r="AI56" s="34">
        <v>0</v>
      </c>
      <c r="AJ56" s="34">
        <v>251549.18700000001</v>
      </c>
      <c r="AK56" s="34">
        <v>251549.18700000001</v>
      </c>
      <c r="AL56" s="34">
        <v>251549.18700000001</v>
      </c>
      <c r="AM56" s="1"/>
      <c r="AN56" s="1"/>
      <c r="AO56" s="1"/>
    </row>
    <row r="57" spans="1:41" s="32" customFormat="1" ht="115.5" x14ac:dyDescent="0.25">
      <c r="A57" s="105">
        <v>13</v>
      </c>
      <c r="B57" s="105" t="s">
        <v>296</v>
      </c>
      <c r="C57" s="105" t="s">
        <v>692</v>
      </c>
      <c r="D57" s="105" t="s">
        <v>693</v>
      </c>
      <c r="E57" s="105" t="s">
        <v>694</v>
      </c>
      <c r="F57" s="105" t="s">
        <v>695</v>
      </c>
      <c r="G57" s="105" t="s">
        <v>696</v>
      </c>
      <c r="H57" s="105" t="s">
        <v>297</v>
      </c>
      <c r="I57" s="105" t="s">
        <v>35</v>
      </c>
      <c r="J57" s="105" t="s">
        <v>298</v>
      </c>
      <c r="K57" s="105">
        <v>13</v>
      </c>
      <c r="L57" s="105" t="s">
        <v>598</v>
      </c>
      <c r="M57" s="105"/>
      <c r="N57" s="105" t="s">
        <v>299</v>
      </c>
      <c r="O57" s="105" t="s">
        <v>699</v>
      </c>
      <c r="P57" s="107">
        <v>0</v>
      </c>
      <c r="Q57" s="107">
        <v>0.15</v>
      </c>
      <c r="R57" s="107">
        <v>0</v>
      </c>
      <c r="S57" s="107">
        <v>0</v>
      </c>
      <c r="T57" s="107">
        <v>0.1</v>
      </c>
      <c r="U57" s="107">
        <v>0.15</v>
      </c>
      <c r="V57" s="107">
        <v>0.15</v>
      </c>
      <c r="W57" s="107">
        <v>0.01</v>
      </c>
      <c r="X57" s="105" t="s">
        <v>300</v>
      </c>
      <c r="Y57" s="105">
        <v>2</v>
      </c>
      <c r="Z57" s="105" t="s">
        <v>41</v>
      </c>
      <c r="AA57" s="105">
        <v>0</v>
      </c>
      <c r="AB57" s="105">
        <v>0</v>
      </c>
      <c r="AC57" s="110">
        <v>1201</v>
      </c>
      <c r="AD57" s="105" t="s">
        <v>42</v>
      </c>
      <c r="AE57" s="111" t="s">
        <v>112</v>
      </c>
      <c r="AF57" s="105" t="s">
        <v>44</v>
      </c>
      <c r="AG57" s="95">
        <f t="shared" si="12"/>
        <v>2933763.5353235267</v>
      </c>
      <c r="AH57" s="95">
        <f t="shared" ref="AH57:AL57" si="14">+AH58+AH59</f>
        <v>0</v>
      </c>
      <c r="AI57" s="95">
        <f t="shared" si="14"/>
        <v>216044</v>
      </c>
      <c r="AJ57" s="95">
        <f t="shared" si="14"/>
        <v>953544</v>
      </c>
      <c r="AK57" s="95">
        <f t="shared" si="14"/>
        <v>882233.03330396418</v>
      </c>
      <c r="AL57" s="95">
        <f t="shared" si="14"/>
        <v>881942.50201956229</v>
      </c>
      <c r="AM57" s="1"/>
      <c r="AN57" s="1"/>
      <c r="AO57" s="1"/>
    </row>
    <row r="58" spans="1:41" s="80" customFormat="1" ht="115.5" x14ac:dyDescent="0.25">
      <c r="A58" s="75">
        <v>13</v>
      </c>
      <c r="B58" s="75" t="s">
        <v>296</v>
      </c>
      <c r="C58" s="75" t="s">
        <v>692</v>
      </c>
      <c r="D58" s="75" t="s">
        <v>693</v>
      </c>
      <c r="E58" s="75" t="s">
        <v>694</v>
      </c>
      <c r="F58" s="75" t="s">
        <v>695</v>
      </c>
      <c r="G58" s="75" t="s">
        <v>696</v>
      </c>
      <c r="H58" s="75" t="s">
        <v>297</v>
      </c>
      <c r="I58" s="75" t="s">
        <v>35</v>
      </c>
      <c r="J58" s="75" t="s">
        <v>298</v>
      </c>
      <c r="K58" s="75" t="s">
        <v>301</v>
      </c>
      <c r="L58" s="88"/>
      <c r="M58" s="88" t="s">
        <v>302</v>
      </c>
      <c r="N58" s="75" t="s">
        <v>303</v>
      </c>
      <c r="O58" s="75" t="s">
        <v>56</v>
      </c>
      <c r="P58" s="82">
        <v>0</v>
      </c>
      <c r="Q58" s="82">
        <v>5</v>
      </c>
      <c r="R58" s="82">
        <v>0</v>
      </c>
      <c r="S58" s="82">
        <v>0</v>
      </c>
      <c r="T58" s="82">
        <v>1</v>
      </c>
      <c r="U58" s="82">
        <v>2</v>
      </c>
      <c r="V58" s="82">
        <v>2</v>
      </c>
      <c r="W58" s="76">
        <v>0.9</v>
      </c>
      <c r="X58" s="75" t="s">
        <v>300</v>
      </c>
      <c r="Y58" s="75">
        <v>2</v>
      </c>
      <c r="Z58" s="75" t="s">
        <v>41</v>
      </c>
      <c r="AA58" s="75">
        <v>0</v>
      </c>
      <c r="AB58" s="75">
        <v>0</v>
      </c>
      <c r="AC58" s="77">
        <v>1201</v>
      </c>
      <c r="AD58" s="75" t="s">
        <v>42</v>
      </c>
      <c r="AE58" s="78" t="s">
        <v>112</v>
      </c>
      <c r="AF58" s="75" t="s">
        <v>44</v>
      </c>
      <c r="AG58" s="37">
        <f t="shared" si="12"/>
        <v>1133763.5353235265</v>
      </c>
      <c r="AH58" s="37">
        <v>0</v>
      </c>
      <c r="AI58" s="37">
        <v>216044</v>
      </c>
      <c r="AJ58" s="37">
        <v>353544</v>
      </c>
      <c r="AK58" s="37">
        <v>282233.03330396418</v>
      </c>
      <c r="AL58" s="37">
        <v>281942.50201956223</v>
      </c>
      <c r="AM58" s="79"/>
      <c r="AN58" s="79"/>
      <c r="AO58" s="79"/>
    </row>
    <row r="59" spans="1:41" s="32" customFormat="1" ht="165" x14ac:dyDescent="0.25">
      <c r="A59" s="4">
        <v>13</v>
      </c>
      <c r="B59" s="4" t="s">
        <v>296</v>
      </c>
      <c r="C59" s="4" t="s">
        <v>692</v>
      </c>
      <c r="D59" s="4" t="s">
        <v>693</v>
      </c>
      <c r="E59" s="4" t="s">
        <v>694</v>
      </c>
      <c r="F59" s="4" t="s">
        <v>695</v>
      </c>
      <c r="G59" s="4" t="s">
        <v>696</v>
      </c>
      <c r="H59" s="4" t="s">
        <v>297</v>
      </c>
      <c r="I59" s="4" t="s">
        <v>304</v>
      </c>
      <c r="J59" s="4" t="s">
        <v>305</v>
      </c>
      <c r="K59" s="4" t="s">
        <v>306</v>
      </c>
      <c r="L59" s="4"/>
      <c r="M59" s="4" t="s">
        <v>604</v>
      </c>
      <c r="N59" s="4" t="s">
        <v>605</v>
      </c>
      <c r="O59" s="4" t="s">
        <v>56</v>
      </c>
      <c r="P59" s="19">
        <v>0</v>
      </c>
      <c r="Q59" s="19">
        <v>2</v>
      </c>
      <c r="R59" s="19">
        <v>0</v>
      </c>
      <c r="S59" s="19">
        <v>0</v>
      </c>
      <c r="T59" s="19">
        <v>0</v>
      </c>
      <c r="U59" s="19">
        <v>1</v>
      </c>
      <c r="V59" s="19">
        <v>1</v>
      </c>
      <c r="W59" s="11">
        <v>0.1</v>
      </c>
      <c r="X59" s="4" t="s">
        <v>307</v>
      </c>
      <c r="Y59" s="4">
        <v>2</v>
      </c>
      <c r="Z59" s="4" t="s">
        <v>41</v>
      </c>
      <c r="AA59" s="4">
        <v>0</v>
      </c>
      <c r="AB59" s="4">
        <v>0</v>
      </c>
      <c r="AC59" s="10">
        <v>1201</v>
      </c>
      <c r="AD59" s="4" t="s">
        <v>42</v>
      </c>
      <c r="AE59" s="7" t="s">
        <v>43</v>
      </c>
      <c r="AF59" s="4" t="s">
        <v>44</v>
      </c>
      <c r="AG59" s="34">
        <f t="shared" si="12"/>
        <v>1800000</v>
      </c>
      <c r="AH59" s="34">
        <v>0</v>
      </c>
      <c r="AI59" s="34">
        <v>0</v>
      </c>
      <c r="AJ59" s="34">
        <v>600000</v>
      </c>
      <c r="AK59" s="34">
        <v>600000</v>
      </c>
      <c r="AL59" s="34">
        <v>600000</v>
      </c>
      <c r="AM59" s="1"/>
      <c r="AN59" s="1"/>
      <c r="AO59" s="1"/>
    </row>
    <row r="60" spans="1:41" s="30" customFormat="1" ht="165" x14ac:dyDescent="0.3">
      <c r="A60" s="105">
        <v>14</v>
      </c>
      <c r="B60" s="105" t="s">
        <v>308</v>
      </c>
      <c r="C60" s="105" t="s">
        <v>697</v>
      </c>
      <c r="D60" s="105" t="s">
        <v>702</v>
      </c>
      <c r="E60" s="105" t="s">
        <v>703</v>
      </c>
      <c r="F60" s="105" t="s">
        <v>709</v>
      </c>
      <c r="G60" s="105" t="s">
        <v>710</v>
      </c>
      <c r="H60" s="105" t="s">
        <v>309</v>
      </c>
      <c r="I60" s="105" t="s">
        <v>35</v>
      </c>
      <c r="J60" s="105" t="s">
        <v>178</v>
      </c>
      <c r="K60" s="111" t="s">
        <v>310</v>
      </c>
      <c r="L60" s="105" t="s">
        <v>311</v>
      </c>
      <c r="M60" s="105"/>
      <c r="N60" s="105" t="s">
        <v>312</v>
      </c>
      <c r="O60" s="105" t="s">
        <v>768</v>
      </c>
      <c r="P60" s="105" t="s">
        <v>313</v>
      </c>
      <c r="Q60" s="107">
        <v>0.01</v>
      </c>
      <c r="R60" s="107">
        <v>2.5000000000000001E-3</v>
      </c>
      <c r="S60" s="123">
        <v>5.0000000000000001E-3</v>
      </c>
      <c r="T60" s="123">
        <v>7.4999999999999997E-3</v>
      </c>
      <c r="U60" s="123">
        <v>8.5000000000000006E-3</v>
      </c>
      <c r="V60" s="107">
        <v>0.01</v>
      </c>
      <c r="W60" s="107">
        <v>7.0000000000000007E-2</v>
      </c>
      <c r="X60" s="105" t="s">
        <v>187</v>
      </c>
      <c r="Y60" s="105">
        <v>2</v>
      </c>
      <c r="Z60" s="105" t="s">
        <v>41</v>
      </c>
      <c r="AA60" s="105">
        <v>0</v>
      </c>
      <c r="AB60" s="105">
        <v>0</v>
      </c>
      <c r="AC60" s="111" t="s">
        <v>132</v>
      </c>
      <c r="AD60" s="105" t="s">
        <v>42</v>
      </c>
      <c r="AE60" s="111" t="s">
        <v>43</v>
      </c>
      <c r="AF60" s="105" t="s">
        <v>44</v>
      </c>
      <c r="AG60" s="95">
        <f t="shared" si="12"/>
        <v>41461756.200058632</v>
      </c>
      <c r="AH60" s="95">
        <f t="shared" ref="AH60:AL60" si="15">+AH61+AH62</f>
        <v>9459775</v>
      </c>
      <c r="AI60" s="95">
        <f t="shared" si="15"/>
        <v>8409169</v>
      </c>
      <c r="AJ60" s="95">
        <f t="shared" si="15"/>
        <v>7546490</v>
      </c>
      <c r="AK60" s="95">
        <f t="shared" si="15"/>
        <v>8027169.1642744308</v>
      </c>
      <c r="AL60" s="95">
        <f t="shared" si="15"/>
        <v>8019153.0357841998</v>
      </c>
      <c r="AM60" s="31"/>
      <c r="AN60" s="31"/>
      <c r="AO60" s="31"/>
    </row>
    <row r="61" spans="1:41" s="84" customFormat="1" ht="148.5" x14ac:dyDescent="0.3">
      <c r="A61" s="75">
        <v>14</v>
      </c>
      <c r="B61" s="75" t="s">
        <v>308</v>
      </c>
      <c r="C61" s="75" t="s">
        <v>697</v>
      </c>
      <c r="D61" s="75" t="s">
        <v>702</v>
      </c>
      <c r="E61" s="75" t="s">
        <v>703</v>
      </c>
      <c r="F61" s="75" t="s">
        <v>709</v>
      </c>
      <c r="G61" s="75" t="s">
        <v>710</v>
      </c>
      <c r="H61" s="75" t="s">
        <v>309</v>
      </c>
      <c r="I61" s="75" t="s">
        <v>35</v>
      </c>
      <c r="J61" s="75" t="s">
        <v>178</v>
      </c>
      <c r="K61" s="78" t="s">
        <v>314</v>
      </c>
      <c r="L61" s="75"/>
      <c r="M61" s="75" t="s">
        <v>315</v>
      </c>
      <c r="N61" s="75" t="s">
        <v>316</v>
      </c>
      <c r="O61" s="89" t="s">
        <v>317</v>
      </c>
      <c r="P61" s="76">
        <v>1</v>
      </c>
      <c r="Q61" s="76">
        <v>1</v>
      </c>
      <c r="R61" s="76">
        <v>1</v>
      </c>
      <c r="S61" s="76">
        <v>1</v>
      </c>
      <c r="T61" s="76">
        <v>1</v>
      </c>
      <c r="U61" s="76">
        <v>1</v>
      </c>
      <c r="V61" s="76">
        <v>1</v>
      </c>
      <c r="W61" s="76">
        <v>0.95</v>
      </c>
      <c r="X61" s="75" t="s">
        <v>187</v>
      </c>
      <c r="Y61" s="75">
        <v>2</v>
      </c>
      <c r="Z61" s="75" t="s">
        <v>41</v>
      </c>
      <c r="AA61" s="75">
        <v>0</v>
      </c>
      <c r="AB61" s="75">
        <v>0</v>
      </c>
      <c r="AC61" s="78" t="s">
        <v>132</v>
      </c>
      <c r="AD61" s="75" t="s">
        <v>42</v>
      </c>
      <c r="AE61" s="78" t="s">
        <v>43</v>
      </c>
      <c r="AF61" s="75" t="s">
        <v>44</v>
      </c>
      <c r="AG61" s="37">
        <f t="shared" si="12"/>
        <v>40741756.200058632</v>
      </c>
      <c r="AH61" s="37">
        <v>9459775</v>
      </c>
      <c r="AI61" s="37">
        <v>8409169</v>
      </c>
      <c r="AJ61" s="37">
        <v>7306490</v>
      </c>
      <c r="AK61" s="37">
        <v>7787169.1642744308</v>
      </c>
      <c r="AL61" s="37">
        <v>7779153.0357841998</v>
      </c>
      <c r="AM61" s="83"/>
      <c r="AN61" s="83"/>
      <c r="AO61" s="83"/>
    </row>
    <row r="62" spans="1:41" s="32" customFormat="1" ht="148.5" x14ac:dyDescent="0.25">
      <c r="A62" s="4">
        <v>14</v>
      </c>
      <c r="B62" s="4" t="s">
        <v>308</v>
      </c>
      <c r="C62" s="4" t="s">
        <v>697</v>
      </c>
      <c r="D62" s="4" t="s">
        <v>702</v>
      </c>
      <c r="E62" s="4" t="s">
        <v>703</v>
      </c>
      <c r="F62" s="4" t="s">
        <v>709</v>
      </c>
      <c r="G62" s="4" t="s">
        <v>710</v>
      </c>
      <c r="H62" s="4" t="s">
        <v>309</v>
      </c>
      <c r="I62" s="4" t="s">
        <v>318</v>
      </c>
      <c r="J62" s="4" t="s">
        <v>319</v>
      </c>
      <c r="K62" s="7" t="s">
        <v>320</v>
      </c>
      <c r="L62" s="4"/>
      <c r="M62" s="4" t="s">
        <v>321</v>
      </c>
      <c r="N62" s="4" t="s">
        <v>322</v>
      </c>
      <c r="O62" s="4" t="s">
        <v>56</v>
      </c>
      <c r="P62" s="4">
        <v>0</v>
      </c>
      <c r="Q62" s="4">
        <v>30</v>
      </c>
      <c r="R62" s="4">
        <v>0</v>
      </c>
      <c r="S62" s="4">
        <v>0</v>
      </c>
      <c r="T62" s="4">
        <v>10</v>
      </c>
      <c r="U62" s="4">
        <v>10</v>
      </c>
      <c r="V62" s="4">
        <v>10</v>
      </c>
      <c r="W62" s="11">
        <v>0.05</v>
      </c>
      <c r="X62" s="4" t="s">
        <v>323</v>
      </c>
      <c r="Y62" s="4">
        <v>2</v>
      </c>
      <c r="Z62" s="4" t="s">
        <v>41</v>
      </c>
      <c r="AA62" s="4">
        <v>0</v>
      </c>
      <c r="AB62" s="4">
        <v>0</v>
      </c>
      <c r="AC62" s="10">
        <v>1201</v>
      </c>
      <c r="AD62" s="4" t="s">
        <v>42</v>
      </c>
      <c r="AE62" s="7" t="s">
        <v>43</v>
      </c>
      <c r="AF62" s="4" t="s">
        <v>44</v>
      </c>
      <c r="AG62" s="34">
        <v>720000</v>
      </c>
      <c r="AH62" s="34">
        <v>0</v>
      </c>
      <c r="AI62" s="34">
        <v>0</v>
      </c>
      <c r="AJ62" s="34">
        <v>240000</v>
      </c>
      <c r="AK62" s="34">
        <v>240000</v>
      </c>
      <c r="AL62" s="34">
        <v>240000</v>
      </c>
      <c r="AM62" s="31"/>
      <c r="AN62" s="31"/>
      <c r="AO62" s="31"/>
    </row>
    <row r="63" spans="1:41" s="30" customFormat="1" ht="165" x14ac:dyDescent="0.3">
      <c r="A63" s="105">
        <v>15</v>
      </c>
      <c r="B63" s="105" t="s">
        <v>308</v>
      </c>
      <c r="C63" s="105" t="s">
        <v>697</v>
      </c>
      <c r="D63" s="105" t="s">
        <v>702</v>
      </c>
      <c r="E63" s="105" t="s">
        <v>704</v>
      </c>
      <c r="F63" s="105" t="s">
        <v>705</v>
      </c>
      <c r="G63" s="105" t="s">
        <v>711</v>
      </c>
      <c r="H63" s="105" t="s">
        <v>309</v>
      </c>
      <c r="I63" s="105" t="s">
        <v>35</v>
      </c>
      <c r="J63" s="105" t="s">
        <v>178</v>
      </c>
      <c r="K63" s="111" t="s">
        <v>324</v>
      </c>
      <c r="L63" s="124" t="s">
        <v>325</v>
      </c>
      <c r="M63" s="124"/>
      <c r="N63" s="112" t="s">
        <v>326</v>
      </c>
      <c r="O63" s="112" t="s">
        <v>599</v>
      </c>
      <c r="P63" s="118" t="s">
        <v>327</v>
      </c>
      <c r="Q63" s="113">
        <v>0.01</v>
      </c>
      <c r="R63" s="121">
        <v>5.0000000000000001E-3</v>
      </c>
      <c r="S63" s="121">
        <v>6.0000000000000001E-3</v>
      </c>
      <c r="T63" s="121">
        <v>8.0000000000000002E-3</v>
      </c>
      <c r="U63" s="113">
        <v>0.01</v>
      </c>
      <c r="V63" s="113">
        <v>0.01</v>
      </c>
      <c r="W63" s="107">
        <v>0.06</v>
      </c>
      <c r="X63" s="105" t="s">
        <v>187</v>
      </c>
      <c r="Y63" s="105">
        <v>2</v>
      </c>
      <c r="Z63" s="105" t="s">
        <v>41</v>
      </c>
      <c r="AA63" s="105">
        <v>0</v>
      </c>
      <c r="AB63" s="105">
        <v>0</v>
      </c>
      <c r="AC63" s="110">
        <v>1201</v>
      </c>
      <c r="AD63" s="105" t="s">
        <v>42</v>
      </c>
      <c r="AE63" s="111" t="s">
        <v>43</v>
      </c>
      <c r="AF63" s="105" t="s">
        <v>44</v>
      </c>
      <c r="AG63" s="95">
        <f t="shared" ref="AG63:AG69" si="16">SUBTOTAL(9,AH63:AL63)</f>
        <v>388490360.96092367</v>
      </c>
      <c r="AH63" s="95">
        <f t="shared" ref="AH63:AL63" si="17">+AH64+AH65+AH66+AH67+AH68+AH69+AH70+AH71+AH72+AH73</f>
        <v>81198853</v>
      </c>
      <c r="AI63" s="95">
        <f t="shared" si="17"/>
        <v>75653770</v>
      </c>
      <c r="AJ63" s="95">
        <f t="shared" si="17"/>
        <v>77928533</v>
      </c>
      <c r="AK63" s="95">
        <f t="shared" si="17"/>
        <v>76851210.581515953</v>
      </c>
      <c r="AL63" s="95">
        <f t="shared" si="17"/>
        <v>76857994.379407674</v>
      </c>
      <c r="AM63" s="28"/>
      <c r="AN63" s="31"/>
      <c r="AO63" s="31"/>
    </row>
    <row r="64" spans="1:41" s="84" customFormat="1" ht="165" x14ac:dyDescent="0.3">
      <c r="A64" s="75">
        <v>15</v>
      </c>
      <c r="B64" s="75" t="s">
        <v>308</v>
      </c>
      <c r="C64" s="75" t="s">
        <v>697</v>
      </c>
      <c r="D64" s="75" t="s">
        <v>702</v>
      </c>
      <c r="E64" s="75" t="s">
        <v>704</v>
      </c>
      <c r="F64" s="75" t="s">
        <v>705</v>
      </c>
      <c r="G64" s="75" t="s">
        <v>711</v>
      </c>
      <c r="H64" s="75" t="s">
        <v>309</v>
      </c>
      <c r="I64" s="75" t="s">
        <v>35</v>
      </c>
      <c r="J64" s="75" t="s">
        <v>178</v>
      </c>
      <c r="K64" s="75" t="s">
        <v>328</v>
      </c>
      <c r="L64" s="82"/>
      <c r="M64" s="75" t="s">
        <v>329</v>
      </c>
      <c r="N64" s="75" t="s">
        <v>330</v>
      </c>
      <c r="O64" s="75" t="s">
        <v>712</v>
      </c>
      <c r="P64" s="76" t="s">
        <v>331</v>
      </c>
      <c r="Q64" s="76">
        <v>0.3</v>
      </c>
      <c r="R64" s="76">
        <v>0.1</v>
      </c>
      <c r="S64" s="76">
        <v>0.15</v>
      </c>
      <c r="T64" s="76">
        <v>0.2</v>
      </c>
      <c r="U64" s="76">
        <v>0.25</v>
      </c>
      <c r="V64" s="76">
        <v>0.3</v>
      </c>
      <c r="W64" s="76">
        <v>0.16</v>
      </c>
      <c r="X64" s="75" t="s">
        <v>187</v>
      </c>
      <c r="Y64" s="75">
        <v>2</v>
      </c>
      <c r="Z64" s="75" t="s">
        <v>41</v>
      </c>
      <c r="AA64" s="75">
        <v>0</v>
      </c>
      <c r="AB64" s="75">
        <v>0</v>
      </c>
      <c r="AC64" s="77" t="s">
        <v>132</v>
      </c>
      <c r="AD64" s="75" t="s">
        <v>42</v>
      </c>
      <c r="AE64" s="78" t="s">
        <v>43</v>
      </c>
      <c r="AF64" s="75" t="s">
        <v>44</v>
      </c>
      <c r="AG64" s="37">
        <f t="shared" si="16"/>
        <v>97781805.276333809</v>
      </c>
      <c r="AH64" s="37">
        <v>20613381</v>
      </c>
      <c r="AI64" s="37">
        <v>18293203</v>
      </c>
      <c r="AJ64" s="37">
        <v>20475206</v>
      </c>
      <c r="AK64" s="37">
        <v>19209894.991535466</v>
      </c>
      <c r="AL64" s="37">
        <v>19190120.284798332</v>
      </c>
      <c r="AM64" s="79"/>
      <c r="AN64" s="79"/>
      <c r="AO64" s="79"/>
    </row>
    <row r="65" spans="1:41" s="84" customFormat="1" ht="165" x14ac:dyDescent="0.3">
      <c r="A65" s="75">
        <v>15</v>
      </c>
      <c r="B65" s="75" t="s">
        <v>308</v>
      </c>
      <c r="C65" s="75" t="s">
        <v>697</v>
      </c>
      <c r="D65" s="75" t="s">
        <v>702</v>
      </c>
      <c r="E65" s="75" t="s">
        <v>704</v>
      </c>
      <c r="F65" s="75" t="s">
        <v>705</v>
      </c>
      <c r="G65" s="75" t="s">
        <v>711</v>
      </c>
      <c r="H65" s="75" t="s">
        <v>309</v>
      </c>
      <c r="I65" s="75" t="s">
        <v>35</v>
      </c>
      <c r="J65" s="75" t="s">
        <v>178</v>
      </c>
      <c r="K65" s="75" t="s">
        <v>332</v>
      </c>
      <c r="L65" s="82"/>
      <c r="M65" s="75" t="s">
        <v>333</v>
      </c>
      <c r="N65" s="75" t="s">
        <v>334</v>
      </c>
      <c r="O65" s="75" t="s">
        <v>335</v>
      </c>
      <c r="P65" s="76" t="s">
        <v>336</v>
      </c>
      <c r="Q65" s="76">
        <v>0.25</v>
      </c>
      <c r="R65" s="76">
        <v>0.05</v>
      </c>
      <c r="S65" s="76">
        <v>0.1</v>
      </c>
      <c r="T65" s="76">
        <v>0.15</v>
      </c>
      <c r="U65" s="76">
        <v>0.2</v>
      </c>
      <c r="V65" s="76">
        <v>0.25</v>
      </c>
      <c r="W65" s="76">
        <v>0.16</v>
      </c>
      <c r="X65" s="75" t="s">
        <v>187</v>
      </c>
      <c r="Y65" s="75">
        <v>2</v>
      </c>
      <c r="Z65" s="75" t="s">
        <v>41</v>
      </c>
      <c r="AA65" s="75">
        <v>0</v>
      </c>
      <c r="AB65" s="75">
        <v>0</v>
      </c>
      <c r="AC65" s="77" t="s">
        <v>132</v>
      </c>
      <c r="AD65" s="75" t="s">
        <v>42</v>
      </c>
      <c r="AE65" s="78" t="s">
        <v>43</v>
      </c>
      <c r="AF65" s="75" t="s">
        <v>44</v>
      </c>
      <c r="AG65" s="37">
        <f t="shared" si="16"/>
        <v>60166371.890075788</v>
      </c>
      <c r="AH65" s="37">
        <v>12088596</v>
      </c>
      <c r="AI65" s="37">
        <v>11976378</v>
      </c>
      <c r="AJ65" s="37">
        <v>12177269</v>
      </c>
      <c r="AK65" s="37">
        <v>11968224.502909459</v>
      </c>
      <c r="AL65" s="37">
        <v>11955904.387166325</v>
      </c>
      <c r="AM65" s="79"/>
      <c r="AN65" s="79"/>
      <c r="AO65" s="79"/>
    </row>
    <row r="66" spans="1:41" s="84" customFormat="1" ht="165" x14ac:dyDescent="0.3">
      <c r="A66" s="75">
        <v>15</v>
      </c>
      <c r="B66" s="75" t="s">
        <v>308</v>
      </c>
      <c r="C66" s="75" t="s">
        <v>697</v>
      </c>
      <c r="D66" s="75" t="s">
        <v>702</v>
      </c>
      <c r="E66" s="75" t="s">
        <v>704</v>
      </c>
      <c r="F66" s="75" t="s">
        <v>705</v>
      </c>
      <c r="G66" s="75" t="s">
        <v>711</v>
      </c>
      <c r="H66" s="75" t="s">
        <v>309</v>
      </c>
      <c r="I66" s="75" t="s">
        <v>35</v>
      </c>
      <c r="J66" s="75" t="s">
        <v>178</v>
      </c>
      <c r="K66" s="75" t="s">
        <v>337</v>
      </c>
      <c r="L66" s="82"/>
      <c r="M66" s="75" t="s">
        <v>338</v>
      </c>
      <c r="N66" s="75" t="s">
        <v>339</v>
      </c>
      <c r="O66" s="75" t="s">
        <v>340</v>
      </c>
      <c r="P66" s="76" t="s">
        <v>341</v>
      </c>
      <c r="Q66" s="76">
        <v>0.4</v>
      </c>
      <c r="R66" s="76">
        <v>0.25</v>
      </c>
      <c r="S66" s="76">
        <v>0.3</v>
      </c>
      <c r="T66" s="76">
        <v>0.35</v>
      </c>
      <c r="U66" s="76">
        <v>0.38</v>
      </c>
      <c r="V66" s="76">
        <v>0.4</v>
      </c>
      <c r="W66" s="76">
        <v>0.16</v>
      </c>
      <c r="X66" s="75" t="s">
        <v>187</v>
      </c>
      <c r="Y66" s="75">
        <v>2</v>
      </c>
      <c r="Z66" s="75" t="s">
        <v>41</v>
      </c>
      <c r="AA66" s="75">
        <v>0</v>
      </c>
      <c r="AB66" s="75">
        <v>0</v>
      </c>
      <c r="AC66" s="77" t="s">
        <v>132</v>
      </c>
      <c r="AD66" s="75" t="s">
        <v>42</v>
      </c>
      <c r="AE66" s="78" t="s">
        <v>43</v>
      </c>
      <c r="AF66" s="75" t="s">
        <v>44</v>
      </c>
      <c r="AG66" s="37">
        <f t="shared" si="16"/>
        <v>34320452.83409179</v>
      </c>
      <c r="AH66" s="37">
        <v>8921226</v>
      </c>
      <c r="AI66" s="37">
        <v>6288451</v>
      </c>
      <c r="AJ66" s="37">
        <v>6471789</v>
      </c>
      <c r="AK66" s="37">
        <v>6322747.7420285819</v>
      </c>
      <c r="AL66" s="37">
        <v>6316239.092063209</v>
      </c>
      <c r="AM66" s="79"/>
      <c r="AN66" s="79"/>
      <c r="AO66" s="79"/>
    </row>
    <row r="67" spans="1:41" s="84" customFormat="1" ht="165" x14ac:dyDescent="0.3">
      <c r="A67" s="75">
        <v>15</v>
      </c>
      <c r="B67" s="75" t="s">
        <v>308</v>
      </c>
      <c r="C67" s="75" t="s">
        <v>697</v>
      </c>
      <c r="D67" s="75" t="s">
        <v>702</v>
      </c>
      <c r="E67" s="75" t="s">
        <v>704</v>
      </c>
      <c r="F67" s="75" t="s">
        <v>705</v>
      </c>
      <c r="G67" s="75" t="s">
        <v>711</v>
      </c>
      <c r="H67" s="75" t="s">
        <v>309</v>
      </c>
      <c r="I67" s="75" t="s">
        <v>35</v>
      </c>
      <c r="J67" s="75" t="s">
        <v>178</v>
      </c>
      <c r="K67" s="75" t="s">
        <v>342</v>
      </c>
      <c r="L67" s="82"/>
      <c r="M67" s="75" t="s">
        <v>343</v>
      </c>
      <c r="N67" s="75" t="s">
        <v>344</v>
      </c>
      <c r="O67" s="75" t="s">
        <v>713</v>
      </c>
      <c r="P67" s="76" t="s">
        <v>345</v>
      </c>
      <c r="Q67" s="76">
        <v>0.01</v>
      </c>
      <c r="R67" s="76">
        <v>2.5000000000000001E-3</v>
      </c>
      <c r="S67" s="76">
        <v>5.0000000000000001E-3</v>
      </c>
      <c r="T67" s="76">
        <v>7.0000000000000001E-3</v>
      </c>
      <c r="U67" s="76">
        <v>8.0000000000000002E-3</v>
      </c>
      <c r="V67" s="76">
        <v>0.01</v>
      </c>
      <c r="W67" s="76">
        <v>0.16</v>
      </c>
      <c r="X67" s="75" t="s">
        <v>187</v>
      </c>
      <c r="Y67" s="75">
        <v>2</v>
      </c>
      <c r="Z67" s="75" t="s">
        <v>41</v>
      </c>
      <c r="AA67" s="75">
        <v>0</v>
      </c>
      <c r="AB67" s="75">
        <v>0</v>
      </c>
      <c r="AC67" s="77" t="s">
        <v>132</v>
      </c>
      <c r="AD67" s="75" t="s">
        <v>42</v>
      </c>
      <c r="AE67" s="78" t="s">
        <v>43</v>
      </c>
      <c r="AF67" s="75" t="s">
        <v>44</v>
      </c>
      <c r="AG67" s="37">
        <f t="shared" si="16"/>
        <v>18884902.431267101</v>
      </c>
      <c r="AH67" s="37">
        <v>2979103</v>
      </c>
      <c r="AI67" s="37">
        <v>4099438</v>
      </c>
      <c r="AJ67" s="37">
        <v>3891428</v>
      </c>
      <c r="AK67" s="37">
        <v>3959504.6768989428</v>
      </c>
      <c r="AL67" s="37">
        <v>3955428.754368159</v>
      </c>
      <c r="AM67" s="79"/>
      <c r="AN67" s="79"/>
      <c r="AO67" s="79"/>
    </row>
    <row r="68" spans="1:41" s="84" customFormat="1" ht="165" x14ac:dyDescent="0.3">
      <c r="A68" s="75">
        <v>15</v>
      </c>
      <c r="B68" s="75" t="s">
        <v>308</v>
      </c>
      <c r="C68" s="75" t="s">
        <v>697</v>
      </c>
      <c r="D68" s="75" t="s">
        <v>702</v>
      </c>
      <c r="E68" s="75" t="s">
        <v>704</v>
      </c>
      <c r="F68" s="75" t="s">
        <v>705</v>
      </c>
      <c r="G68" s="75" t="s">
        <v>711</v>
      </c>
      <c r="H68" s="75" t="s">
        <v>309</v>
      </c>
      <c r="I68" s="75" t="s">
        <v>35</v>
      </c>
      <c r="J68" s="75" t="s">
        <v>178</v>
      </c>
      <c r="K68" s="75" t="s">
        <v>346</v>
      </c>
      <c r="L68" s="82"/>
      <c r="M68" s="75" t="s">
        <v>347</v>
      </c>
      <c r="N68" s="75" t="s">
        <v>348</v>
      </c>
      <c r="O68" s="75" t="s">
        <v>349</v>
      </c>
      <c r="P68" s="76" t="s">
        <v>350</v>
      </c>
      <c r="Q68" s="76">
        <v>0.01</v>
      </c>
      <c r="R68" s="76">
        <v>2E-3</v>
      </c>
      <c r="S68" s="76">
        <v>4.0000000000000001E-3</v>
      </c>
      <c r="T68" s="76">
        <v>5.0000000000000001E-3</v>
      </c>
      <c r="U68" s="76">
        <v>8.0000000000000002E-3</v>
      </c>
      <c r="V68" s="76">
        <v>0.01</v>
      </c>
      <c r="W68" s="76">
        <v>0.16</v>
      </c>
      <c r="X68" s="75" t="s">
        <v>187</v>
      </c>
      <c r="Y68" s="75">
        <v>2</v>
      </c>
      <c r="Z68" s="75" t="s">
        <v>41</v>
      </c>
      <c r="AA68" s="75">
        <v>0</v>
      </c>
      <c r="AB68" s="75">
        <v>0</v>
      </c>
      <c r="AC68" s="77" t="s">
        <v>132</v>
      </c>
      <c r="AD68" s="75" t="s">
        <v>42</v>
      </c>
      <c r="AE68" s="78" t="s">
        <v>43</v>
      </c>
      <c r="AF68" s="75" t="s">
        <v>44</v>
      </c>
      <c r="AG68" s="37">
        <f t="shared" si="16"/>
        <v>2702710.061748473</v>
      </c>
      <c r="AH68" s="37">
        <v>1149483</v>
      </c>
      <c r="AI68" s="37">
        <v>479435</v>
      </c>
      <c r="AJ68" s="37">
        <v>300886</v>
      </c>
      <c r="AK68" s="37">
        <v>386652.04109072284</v>
      </c>
      <c r="AL68" s="37">
        <v>386254.02065775055</v>
      </c>
      <c r="AM68" s="79"/>
      <c r="AN68" s="79"/>
      <c r="AO68" s="79"/>
    </row>
    <row r="69" spans="1:41" s="84" customFormat="1" ht="165" x14ac:dyDescent="0.3">
      <c r="A69" s="75">
        <v>15</v>
      </c>
      <c r="B69" s="75" t="s">
        <v>308</v>
      </c>
      <c r="C69" s="75" t="s">
        <v>697</v>
      </c>
      <c r="D69" s="75" t="s">
        <v>702</v>
      </c>
      <c r="E69" s="75" t="s">
        <v>704</v>
      </c>
      <c r="F69" s="75" t="s">
        <v>705</v>
      </c>
      <c r="G69" s="75" t="s">
        <v>711</v>
      </c>
      <c r="H69" s="75" t="s">
        <v>309</v>
      </c>
      <c r="I69" s="75" t="s">
        <v>35</v>
      </c>
      <c r="J69" s="75" t="s">
        <v>178</v>
      </c>
      <c r="K69" s="75" t="s">
        <v>351</v>
      </c>
      <c r="L69" s="82"/>
      <c r="M69" s="75" t="s">
        <v>352</v>
      </c>
      <c r="N69" s="75" t="s">
        <v>353</v>
      </c>
      <c r="O69" s="75" t="s">
        <v>354</v>
      </c>
      <c r="P69" s="76" t="s">
        <v>355</v>
      </c>
      <c r="Q69" s="76">
        <v>0.35</v>
      </c>
      <c r="R69" s="76">
        <v>0.01</v>
      </c>
      <c r="S69" s="76">
        <v>0.1</v>
      </c>
      <c r="T69" s="76">
        <v>0.2</v>
      </c>
      <c r="U69" s="76">
        <v>0.3</v>
      </c>
      <c r="V69" s="76">
        <v>0.35</v>
      </c>
      <c r="W69" s="76">
        <v>0.16</v>
      </c>
      <c r="X69" s="75" t="s">
        <v>187</v>
      </c>
      <c r="Y69" s="75">
        <v>2</v>
      </c>
      <c r="Z69" s="75" t="s">
        <v>41</v>
      </c>
      <c r="AA69" s="75">
        <v>0</v>
      </c>
      <c r="AB69" s="75">
        <v>0</v>
      </c>
      <c r="AC69" s="77" t="s">
        <v>132</v>
      </c>
      <c r="AD69" s="75" t="s">
        <v>42</v>
      </c>
      <c r="AE69" s="78" t="s">
        <v>43</v>
      </c>
      <c r="AF69" s="75" t="s">
        <v>44</v>
      </c>
      <c r="AG69" s="37">
        <f t="shared" si="16"/>
        <v>605298.46740670269</v>
      </c>
      <c r="AH69" s="37">
        <v>63700</v>
      </c>
      <c r="AI69" s="37">
        <v>139501</v>
      </c>
      <c r="AJ69" s="37">
        <v>132591</v>
      </c>
      <c r="AK69" s="37">
        <v>134822.62705278592</v>
      </c>
      <c r="AL69" s="37">
        <v>134683.84035391675</v>
      </c>
      <c r="AM69" s="79"/>
      <c r="AN69" s="79"/>
      <c r="AO69" s="79"/>
    </row>
    <row r="70" spans="1:41" s="32" customFormat="1" ht="165" x14ac:dyDescent="0.25">
      <c r="A70" s="4">
        <v>15</v>
      </c>
      <c r="B70" s="4" t="s">
        <v>308</v>
      </c>
      <c r="C70" s="4" t="s">
        <v>697</v>
      </c>
      <c r="D70" s="4" t="s">
        <v>702</v>
      </c>
      <c r="E70" s="4" t="s">
        <v>704</v>
      </c>
      <c r="F70" s="4" t="s">
        <v>705</v>
      </c>
      <c r="G70" s="4" t="s">
        <v>711</v>
      </c>
      <c r="H70" s="4" t="s">
        <v>309</v>
      </c>
      <c r="I70" s="4" t="s">
        <v>318</v>
      </c>
      <c r="J70" s="4" t="s">
        <v>318</v>
      </c>
      <c r="K70" s="7" t="s">
        <v>356</v>
      </c>
      <c r="L70" s="4"/>
      <c r="M70" s="4" t="s">
        <v>357</v>
      </c>
      <c r="N70" s="4" t="s">
        <v>358</v>
      </c>
      <c r="O70" s="4" t="s">
        <v>56</v>
      </c>
      <c r="P70" s="4">
        <v>0</v>
      </c>
      <c r="Q70" s="4">
        <v>30</v>
      </c>
      <c r="R70" s="4">
        <v>0</v>
      </c>
      <c r="S70" s="4">
        <v>0</v>
      </c>
      <c r="T70" s="4">
        <v>10</v>
      </c>
      <c r="U70" s="4">
        <v>10</v>
      </c>
      <c r="V70" s="4">
        <v>10</v>
      </c>
      <c r="W70" s="11">
        <v>0.01</v>
      </c>
      <c r="X70" s="4" t="s">
        <v>359</v>
      </c>
      <c r="Y70" s="4">
        <v>2</v>
      </c>
      <c r="Z70" s="4" t="s">
        <v>41</v>
      </c>
      <c r="AA70" s="4">
        <v>0</v>
      </c>
      <c r="AB70" s="4">
        <v>0</v>
      </c>
      <c r="AC70" s="10">
        <v>1201</v>
      </c>
      <c r="AD70" s="4" t="s">
        <v>42</v>
      </c>
      <c r="AE70" s="7" t="s">
        <v>43</v>
      </c>
      <c r="AF70" s="4" t="s">
        <v>44</v>
      </c>
      <c r="AG70" s="34">
        <v>216000</v>
      </c>
      <c r="AH70" s="34">
        <v>0</v>
      </c>
      <c r="AI70" s="34">
        <v>0</v>
      </c>
      <c r="AJ70" s="34">
        <v>72000</v>
      </c>
      <c r="AK70" s="34">
        <v>72000</v>
      </c>
      <c r="AL70" s="34">
        <v>72000</v>
      </c>
      <c r="AM70" s="31"/>
      <c r="AN70" s="31"/>
      <c r="AO70" s="31"/>
    </row>
    <row r="71" spans="1:41" s="32" customFormat="1" ht="165" x14ac:dyDescent="0.25">
      <c r="A71" s="4">
        <v>15</v>
      </c>
      <c r="B71" s="4" t="s">
        <v>308</v>
      </c>
      <c r="C71" s="4" t="s">
        <v>697</v>
      </c>
      <c r="D71" s="4" t="s">
        <v>702</v>
      </c>
      <c r="E71" s="4" t="s">
        <v>704</v>
      </c>
      <c r="F71" s="4" t="s">
        <v>705</v>
      </c>
      <c r="G71" s="4" t="s">
        <v>711</v>
      </c>
      <c r="H71" s="4" t="s">
        <v>309</v>
      </c>
      <c r="I71" s="4" t="s">
        <v>318</v>
      </c>
      <c r="J71" s="4" t="s">
        <v>318</v>
      </c>
      <c r="K71" s="7" t="s">
        <v>360</v>
      </c>
      <c r="L71" s="4"/>
      <c r="M71" s="4" t="s">
        <v>361</v>
      </c>
      <c r="N71" s="4" t="s">
        <v>362</v>
      </c>
      <c r="O71" s="4" t="s">
        <v>56</v>
      </c>
      <c r="P71" s="4">
        <v>0</v>
      </c>
      <c r="Q71" s="4">
        <v>8</v>
      </c>
      <c r="R71" s="4">
        <v>0</v>
      </c>
      <c r="S71" s="4">
        <v>0</v>
      </c>
      <c r="T71" s="4">
        <v>1</v>
      </c>
      <c r="U71" s="4">
        <v>3</v>
      </c>
      <c r="V71" s="4">
        <v>4</v>
      </c>
      <c r="W71" s="11">
        <v>0.01</v>
      </c>
      <c r="X71" s="4" t="s">
        <v>359</v>
      </c>
      <c r="Y71" s="4">
        <v>2</v>
      </c>
      <c r="Z71" s="4" t="s">
        <v>41</v>
      </c>
      <c r="AA71" s="4">
        <v>0</v>
      </c>
      <c r="AB71" s="4">
        <v>0</v>
      </c>
      <c r="AC71" s="10">
        <v>1201</v>
      </c>
      <c r="AD71" s="4" t="s">
        <v>42</v>
      </c>
      <c r="AE71" s="7" t="s">
        <v>43</v>
      </c>
      <c r="AF71" s="4" t="s">
        <v>44</v>
      </c>
      <c r="AG71" s="34">
        <v>400000</v>
      </c>
      <c r="AH71" s="34">
        <v>0</v>
      </c>
      <c r="AI71" s="34">
        <v>0</v>
      </c>
      <c r="AJ71" s="34">
        <v>50000</v>
      </c>
      <c r="AK71" s="34">
        <v>150000</v>
      </c>
      <c r="AL71" s="34">
        <v>200000</v>
      </c>
      <c r="AM71" s="28"/>
      <c r="AN71" s="31"/>
      <c r="AO71" s="31"/>
    </row>
    <row r="72" spans="1:41" s="32" customFormat="1" ht="165" x14ac:dyDescent="0.25">
      <c r="A72" s="4">
        <v>15</v>
      </c>
      <c r="B72" s="4" t="s">
        <v>308</v>
      </c>
      <c r="C72" s="4" t="s">
        <v>697</v>
      </c>
      <c r="D72" s="4" t="s">
        <v>702</v>
      </c>
      <c r="E72" s="4" t="s">
        <v>704</v>
      </c>
      <c r="F72" s="4" t="s">
        <v>705</v>
      </c>
      <c r="G72" s="4" t="s">
        <v>711</v>
      </c>
      <c r="H72" s="4" t="s">
        <v>309</v>
      </c>
      <c r="I72" s="4" t="s">
        <v>318</v>
      </c>
      <c r="J72" s="4" t="s">
        <v>318</v>
      </c>
      <c r="K72" s="7" t="s">
        <v>363</v>
      </c>
      <c r="L72" s="7"/>
      <c r="M72" s="7" t="s">
        <v>767</v>
      </c>
      <c r="N72" s="7" t="s">
        <v>364</v>
      </c>
      <c r="O72" s="4" t="s">
        <v>56</v>
      </c>
      <c r="P72" s="4">
        <v>0</v>
      </c>
      <c r="Q72" s="4">
        <v>6</v>
      </c>
      <c r="R72" s="4">
        <v>0</v>
      </c>
      <c r="S72" s="4">
        <v>0</v>
      </c>
      <c r="T72" s="4">
        <v>2</v>
      </c>
      <c r="U72" s="4">
        <v>2</v>
      </c>
      <c r="V72" s="4">
        <v>2</v>
      </c>
      <c r="W72" s="11">
        <v>0.01</v>
      </c>
      <c r="X72" s="4" t="s">
        <v>359</v>
      </c>
      <c r="Y72" s="4">
        <v>2</v>
      </c>
      <c r="Z72" s="4" t="s">
        <v>41</v>
      </c>
      <c r="AA72" s="4">
        <v>0</v>
      </c>
      <c r="AB72" s="4">
        <v>0</v>
      </c>
      <c r="AC72" s="10">
        <v>1201</v>
      </c>
      <c r="AD72" s="4" t="s">
        <v>42</v>
      </c>
      <c r="AE72" s="7" t="s">
        <v>43</v>
      </c>
      <c r="AF72" s="4" t="s">
        <v>44</v>
      </c>
      <c r="AG72" s="34">
        <v>240000</v>
      </c>
      <c r="AH72" s="34">
        <v>0</v>
      </c>
      <c r="AI72" s="34">
        <v>0</v>
      </c>
      <c r="AJ72" s="34">
        <v>80000</v>
      </c>
      <c r="AK72" s="34">
        <v>80000</v>
      </c>
      <c r="AL72" s="34">
        <v>80000</v>
      </c>
      <c r="AM72" s="31"/>
      <c r="AN72" s="31"/>
      <c r="AO72" s="31"/>
    </row>
    <row r="73" spans="1:41" s="32" customFormat="1" ht="165" x14ac:dyDescent="0.25">
      <c r="A73" s="5">
        <v>15</v>
      </c>
      <c r="B73" s="5" t="s">
        <v>308</v>
      </c>
      <c r="C73" s="5" t="s">
        <v>697</v>
      </c>
      <c r="D73" s="5" t="s">
        <v>702</v>
      </c>
      <c r="E73" s="5" t="s">
        <v>704</v>
      </c>
      <c r="F73" s="5" t="s">
        <v>705</v>
      </c>
      <c r="G73" s="5" t="s">
        <v>711</v>
      </c>
      <c r="H73" s="5" t="s">
        <v>309</v>
      </c>
      <c r="I73" s="5" t="s">
        <v>59</v>
      </c>
      <c r="J73" s="5" t="s">
        <v>365</v>
      </c>
      <c r="K73" s="15" t="s">
        <v>366</v>
      </c>
      <c r="L73" s="5"/>
      <c r="M73" s="5" t="s">
        <v>367</v>
      </c>
      <c r="N73" s="5" t="s">
        <v>368</v>
      </c>
      <c r="O73" s="5" t="s">
        <v>369</v>
      </c>
      <c r="P73" s="13">
        <v>0</v>
      </c>
      <c r="Q73" s="13">
        <v>1</v>
      </c>
      <c r="R73" s="13">
        <v>1</v>
      </c>
      <c r="S73" s="13">
        <v>1</v>
      </c>
      <c r="T73" s="13">
        <v>1</v>
      </c>
      <c r="U73" s="13">
        <v>1</v>
      </c>
      <c r="V73" s="13">
        <v>1</v>
      </c>
      <c r="W73" s="13">
        <v>0.01</v>
      </c>
      <c r="X73" s="5" t="s">
        <v>370</v>
      </c>
      <c r="Y73" s="5">
        <v>2</v>
      </c>
      <c r="Z73" s="5" t="s">
        <v>41</v>
      </c>
      <c r="AA73" s="5">
        <v>0</v>
      </c>
      <c r="AB73" s="5" t="s">
        <v>65</v>
      </c>
      <c r="AC73" s="14">
        <v>0</v>
      </c>
      <c r="AD73" s="5" t="s">
        <v>66</v>
      </c>
      <c r="AE73" s="15" t="s">
        <v>43</v>
      </c>
      <c r="AF73" s="5"/>
      <c r="AG73" s="36">
        <v>173172820</v>
      </c>
      <c r="AH73" s="36">
        <v>35383364</v>
      </c>
      <c r="AI73" s="36">
        <v>34377364</v>
      </c>
      <c r="AJ73" s="36">
        <v>34277364</v>
      </c>
      <c r="AK73" s="36">
        <v>34567364</v>
      </c>
      <c r="AL73" s="36">
        <v>34567364</v>
      </c>
      <c r="AM73" s="31"/>
      <c r="AN73" s="31"/>
      <c r="AO73" s="31"/>
    </row>
    <row r="74" spans="1:41" s="30" customFormat="1" ht="165" x14ac:dyDescent="0.3">
      <c r="A74" s="105">
        <v>16</v>
      </c>
      <c r="B74" s="105" t="s">
        <v>308</v>
      </c>
      <c r="C74" s="105" t="s">
        <v>665</v>
      </c>
      <c r="D74" s="105" t="s">
        <v>664</v>
      </c>
      <c r="E74" s="105" t="s">
        <v>707</v>
      </c>
      <c r="F74" s="105" t="s">
        <v>706</v>
      </c>
      <c r="G74" s="105"/>
      <c r="H74" s="105" t="s">
        <v>309</v>
      </c>
      <c r="I74" s="105" t="s">
        <v>35</v>
      </c>
      <c r="J74" s="105" t="s">
        <v>178</v>
      </c>
      <c r="K74" s="111" t="s">
        <v>371</v>
      </c>
      <c r="L74" s="105" t="s">
        <v>372</v>
      </c>
      <c r="M74" s="124"/>
      <c r="N74" s="112" t="s">
        <v>373</v>
      </c>
      <c r="O74" s="112" t="s">
        <v>606</v>
      </c>
      <c r="P74" s="115">
        <v>5.1799999999999999E-2</v>
      </c>
      <c r="Q74" s="113">
        <v>0.05</v>
      </c>
      <c r="R74" s="115">
        <v>5.1700000000000003E-2</v>
      </c>
      <c r="S74" s="115">
        <v>5.1299999999999998E-2</v>
      </c>
      <c r="T74" s="115">
        <v>5.0900000000000001E-2</v>
      </c>
      <c r="U74" s="115">
        <v>5.0500000000000003E-2</v>
      </c>
      <c r="V74" s="113">
        <v>0.05</v>
      </c>
      <c r="W74" s="107">
        <v>0.02</v>
      </c>
      <c r="X74" s="105" t="s">
        <v>187</v>
      </c>
      <c r="Y74" s="105">
        <v>2</v>
      </c>
      <c r="Z74" s="105" t="s">
        <v>41</v>
      </c>
      <c r="AA74" s="105">
        <v>0</v>
      </c>
      <c r="AB74" s="105">
        <v>0</v>
      </c>
      <c r="AC74" s="110">
        <v>1201</v>
      </c>
      <c r="AD74" s="105" t="s">
        <v>42</v>
      </c>
      <c r="AE74" s="111" t="s">
        <v>43</v>
      </c>
      <c r="AF74" s="105" t="s">
        <v>44</v>
      </c>
      <c r="AG74" s="95">
        <f>SUBTOTAL(9,AH74:AL74)</f>
        <v>5126029.3268686924</v>
      </c>
      <c r="AH74" s="95">
        <f t="shared" ref="AH74:AL74" si="18">+AH75</f>
        <v>3065096</v>
      </c>
      <c r="AI74" s="95">
        <f t="shared" si="18"/>
        <v>436072</v>
      </c>
      <c r="AJ74" s="95">
        <f t="shared" si="18"/>
        <v>599314</v>
      </c>
      <c r="AK74" s="95">
        <f t="shared" si="18"/>
        <v>513037.72449640487</v>
      </c>
      <c r="AL74" s="95">
        <f t="shared" si="18"/>
        <v>512509.60237228742</v>
      </c>
      <c r="AM74" s="31"/>
      <c r="AN74" s="31"/>
      <c r="AO74" s="31"/>
    </row>
    <row r="75" spans="1:41" s="84" customFormat="1" ht="165" x14ac:dyDescent="0.3">
      <c r="A75" s="75">
        <v>16</v>
      </c>
      <c r="B75" s="75" t="s">
        <v>308</v>
      </c>
      <c r="C75" s="75" t="s">
        <v>665</v>
      </c>
      <c r="D75" s="75" t="s">
        <v>664</v>
      </c>
      <c r="E75" s="75" t="s">
        <v>707</v>
      </c>
      <c r="F75" s="75" t="s">
        <v>706</v>
      </c>
      <c r="G75" s="75" t="s">
        <v>708</v>
      </c>
      <c r="H75" s="75" t="s">
        <v>309</v>
      </c>
      <c r="I75" s="75" t="s">
        <v>35</v>
      </c>
      <c r="J75" s="75" t="s">
        <v>178</v>
      </c>
      <c r="K75" s="75" t="s">
        <v>374</v>
      </c>
      <c r="L75" s="82"/>
      <c r="M75" s="75" t="s">
        <v>375</v>
      </c>
      <c r="N75" s="75" t="s">
        <v>376</v>
      </c>
      <c r="O75" s="75" t="s">
        <v>377</v>
      </c>
      <c r="P75" s="76" t="s">
        <v>378</v>
      </c>
      <c r="Q75" s="76">
        <v>0.15</v>
      </c>
      <c r="R75" s="76">
        <v>0.05</v>
      </c>
      <c r="S75" s="76">
        <v>0.08</v>
      </c>
      <c r="T75" s="76">
        <v>0.1</v>
      </c>
      <c r="U75" s="76">
        <v>0.12</v>
      </c>
      <c r="V75" s="76">
        <v>0.15</v>
      </c>
      <c r="W75" s="76">
        <v>1</v>
      </c>
      <c r="X75" s="75" t="s">
        <v>187</v>
      </c>
      <c r="Y75" s="75">
        <v>2</v>
      </c>
      <c r="Z75" s="75" t="s">
        <v>41</v>
      </c>
      <c r="AA75" s="75">
        <v>0</v>
      </c>
      <c r="AB75" s="75">
        <v>0</v>
      </c>
      <c r="AC75" s="77" t="s">
        <v>132</v>
      </c>
      <c r="AD75" s="75" t="s">
        <v>42</v>
      </c>
      <c r="AE75" s="78" t="s">
        <v>43</v>
      </c>
      <c r="AF75" s="75" t="s">
        <v>44</v>
      </c>
      <c r="AG75" s="37">
        <f>SUBTOTAL(9,AH75:AL75)</f>
        <v>5126029.3268686924</v>
      </c>
      <c r="AH75" s="37">
        <v>3065096</v>
      </c>
      <c r="AI75" s="37">
        <v>436072</v>
      </c>
      <c r="AJ75" s="37">
        <v>599314</v>
      </c>
      <c r="AK75" s="37">
        <v>513037.72449640487</v>
      </c>
      <c r="AL75" s="37">
        <v>512509.60237228742</v>
      </c>
      <c r="AM75" s="79"/>
      <c r="AN75" s="79"/>
      <c r="AO75" s="79"/>
    </row>
    <row r="76" spans="1:41" s="32" customFormat="1" ht="115.5" x14ac:dyDescent="0.25">
      <c r="A76" s="105">
        <v>17</v>
      </c>
      <c r="B76" s="105" t="s">
        <v>379</v>
      </c>
      <c r="C76" s="105" t="s">
        <v>635</v>
      </c>
      <c r="D76" s="105" t="s">
        <v>67</v>
      </c>
      <c r="E76" s="105" t="s">
        <v>718</v>
      </c>
      <c r="F76" s="105" t="s">
        <v>719</v>
      </c>
      <c r="G76" s="105" t="s">
        <v>720</v>
      </c>
      <c r="H76" s="105" t="s">
        <v>380</v>
      </c>
      <c r="I76" s="105" t="s">
        <v>35</v>
      </c>
      <c r="J76" s="105" t="s">
        <v>298</v>
      </c>
      <c r="K76" s="105">
        <v>17</v>
      </c>
      <c r="L76" s="105" t="s">
        <v>381</v>
      </c>
      <c r="M76" s="105"/>
      <c r="N76" s="105" t="s">
        <v>382</v>
      </c>
      <c r="O76" s="105" t="s">
        <v>725</v>
      </c>
      <c r="P76" s="107">
        <v>1</v>
      </c>
      <c r="Q76" s="107">
        <v>1</v>
      </c>
      <c r="R76" s="107">
        <v>1</v>
      </c>
      <c r="S76" s="107">
        <v>1</v>
      </c>
      <c r="T76" s="107">
        <v>1</v>
      </c>
      <c r="U76" s="107">
        <v>1</v>
      </c>
      <c r="V76" s="107">
        <v>1</v>
      </c>
      <c r="W76" s="107">
        <v>0.01</v>
      </c>
      <c r="X76" s="105" t="s">
        <v>300</v>
      </c>
      <c r="Y76" s="105">
        <v>2</v>
      </c>
      <c r="Z76" s="105" t="s">
        <v>41</v>
      </c>
      <c r="AA76" s="105">
        <v>0</v>
      </c>
      <c r="AB76" s="105">
        <v>0</v>
      </c>
      <c r="AC76" s="110">
        <v>1201</v>
      </c>
      <c r="AD76" s="105" t="s">
        <v>42</v>
      </c>
      <c r="AE76" s="111" t="s">
        <v>43</v>
      </c>
      <c r="AF76" s="105" t="s">
        <v>44</v>
      </c>
      <c r="AG76" s="95">
        <f>SUBTOTAL(9,AH76:AL76)</f>
        <v>11614319.509667557</v>
      </c>
      <c r="AH76" s="95">
        <f t="shared" ref="AH76:AL76" si="19">+AH77+AH78+AH79</f>
        <v>2793437</v>
      </c>
      <c r="AI76" s="95">
        <f t="shared" si="19"/>
        <v>2244051</v>
      </c>
      <c r="AJ76" s="95">
        <f t="shared" si="19"/>
        <v>4128042</v>
      </c>
      <c r="AK76" s="95">
        <f t="shared" si="19"/>
        <v>1174762.5172445984</v>
      </c>
      <c r="AL76" s="95">
        <f t="shared" si="19"/>
        <v>1274026.9924229598</v>
      </c>
      <c r="AM76" s="1"/>
      <c r="AN76" s="1"/>
      <c r="AO76" s="1"/>
    </row>
    <row r="77" spans="1:41" s="80" customFormat="1" ht="99" x14ac:dyDescent="0.25">
      <c r="A77" s="75">
        <v>17</v>
      </c>
      <c r="B77" s="75" t="s">
        <v>379</v>
      </c>
      <c r="C77" s="75" t="s">
        <v>635</v>
      </c>
      <c r="D77" s="75" t="s">
        <v>67</v>
      </c>
      <c r="E77" s="75" t="s">
        <v>718</v>
      </c>
      <c r="F77" s="75" t="s">
        <v>719</v>
      </c>
      <c r="G77" s="75" t="s">
        <v>720</v>
      </c>
      <c r="H77" s="75" t="s">
        <v>380</v>
      </c>
      <c r="I77" s="75" t="s">
        <v>35</v>
      </c>
      <c r="J77" s="75" t="s">
        <v>298</v>
      </c>
      <c r="K77" s="75" t="s">
        <v>383</v>
      </c>
      <c r="L77" s="75"/>
      <c r="M77" s="75" t="s">
        <v>384</v>
      </c>
      <c r="N77" s="75" t="s">
        <v>385</v>
      </c>
      <c r="O77" s="75" t="s">
        <v>726</v>
      </c>
      <c r="P77" s="76">
        <v>1</v>
      </c>
      <c r="Q77" s="76">
        <v>1</v>
      </c>
      <c r="R77" s="76">
        <v>1</v>
      </c>
      <c r="S77" s="76">
        <v>1</v>
      </c>
      <c r="T77" s="76">
        <v>1</v>
      </c>
      <c r="U77" s="76">
        <v>1</v>
      </c>
      <c r="V77" s="76">
        <v>1</v>
      </c>
      <c r="W77" s="76">
        <v>0.6</v>
      </c>
      <c r="X77" s="75" t="s">
        <v>300</v>
      </c>
      <c r="Y77" s="75">
        <v>2</v>
      </c>
      <c r="Z77" s="75" t="s">
        <v>41</v>
      </c>
      <c r="AA77" s="75">
        <v>0</v>
      </c>
      <c r="AB77" s="75">
        <v>0</v>
      </c>
      <c r="AC77" s="77">
        <v>1201</v>
      </c>
      <c r="AD77" s="75" t="s">
        <v>42</v>
      </c>
      <c r="AE77" s="75" t="s">
        <v>43</v>
      </c>
      <c r="AF77" s="75" t="s">
        <v>44</v>
      </c>
      <c r="AG77" s="37">
        <f>SUBTOTAL(9,AH77:AL77)</f>
        <v>3725087.5096675581</v>
      </c>
      <c r="AH77" s="37">
        <v>854790</v>
      </c>
      <c r="AI77" s="37">
        <v>1392000</v>
      </c>
      <c r="AJ77" s="37">
        <v>50000</v>
      </c>
      <c r="AK77" s="37">
        <v>714516.51724459848</v>
      </c>
      <c r="AL77" s="37">
        <v>713780.99242295965</v>
      </c>
      <c r="AM77" s="79"/>
      <c r="AN77" s="79"/>
      <c r="AO77" s="79"/>
    </row>
    <row r="78" spans="1:41" s="32" customFormat="1" ht="132" x14ac:dyDescent="0.25">
      <c r="A78" s="4">
        <v>17</v>
      </c>
      <c r="B78" s="4" t="s">
        <v>386</v>
      </c>
      <c r="C78" s="4" t="s">
        <v>635</v>
      </c>
      <c r="D78" s="4" t="s">
        <v>67</v>
      </c>
      <c r="E78" s="4" t="s">
        <v>718</v>
      </c>
      <c r="F78" s="4" t="s">
        <v>719</v>
      </c>
      <c r="G78" s="4" t="s">
        <v>720</v>
      </c>
      <c r="H78" s="4" t="s">
        <v>380</v>
      </c>
      <c r="I78" s="4" t="s">
        <v>387</v>
      </c>
      <c r="J78" s="4" t="s">
        <v>388</v>
      </c>
      <c r="K78" s="4" t="s">
        <v>389</v>
      </c>
      <c r="L78" s="4"/>
      <c r="M78" s="4" t="s">
        <v>727</v>
      </c>
      <c r="N78" s="4" t="s">
        <v>390</v>
      </c>
      <c r="O78" s="4" t="s">
        <v>56</v>
      </c>
      <c r="P78" s="4">
        <v>0</v>
      </c>
      <c r="Q78" s="19">
        <v>2</v>
      </c>
      <c r="R78" s="19">
        <v>0</v>
      </c>
      <c r="S78" s="19">
        <v>0</v>
      </c>
      <c r="T78" s="19">
        <v>1</v>
      </c>
      <c r="U78" s="19">
        <v>0</v>
      </c>
      <c r="V78" s="19">
        <v>1</v>
      </c>
      <c r="W78" s="11">
        <v>0.2</v>
      </c>
      <c r="X78" s="4" t="s">
        <v>391</v>
      </c>
      <c r="Y78" s="4">
        <v>2</v>
      </c>
      <c r="Z78" s="4" t="s">
        <v>41</v>
      </c>
      <c r="AA78" s="4">
        <v>0</v>
      </c>
      <c r="AB78" s="4">
        <v>0</v>
      </c>
      <c r="AC78" s="10">
        <v>1201</v>
      </c>
      <c r="AD78" s="4" t="s">
        <v>42</v>
      </c>
      <c r="AE78" s="7" t="s">
        <v>43</v>
      </c>
      <c r="AF78" s="4" t="s">
        <v>44</v>
      </c>
      <c r="AG78" s="34">
        <f t="shared" ref="AG78:AG82" si="20">SUBTOTAL(9,AH78:AL78)</f>
        <v>1000000</v>
      </c>
      <c r="AH78" s="34">
        <v>0</v>
      </c>
      <c r="AI78" s="34">
        <v>0</v>
      </c>
      <c r="AJ78" s="34">
        <v>300000</v>
      </c>
      <c r="AK78" s="34">
        <v>300000</v>
      </c>
      <c r="AL78" s="34">
        <v>400000</v>
      </c>
      <c r="AM78" s="2"/>
      <c r="AN78" s="1"/>
      <c r="AO78" s="1"/>
    </row>
    <row r="79" spans="1:41" s="32" customFormat="1" ht="115.5" x14ac:dyDescent="0.25">
      <c r="A79" s="5">
        <v>17</v>
      </c>
      <c r="B79" s="5" t="s">
        <v>392</v>
      </c>
      <c r="C79" s="5" t="s">
        <v>393</v>
      </c>
      <c r="D79" s="5" t="s">
        <v>721</v>
      </c>
      <c r="E79" s="5" t="s">
        <v>722</v>
      </c>
      <c r="F79" s="5" t="s">
        <v>723</v>
      </c>
      <c r="G79" s="5" t="s">
        <v>724</v>
      </c>
      <c r="H79" s="5" t="s">
        <v>380</v>
      </c>
      <c r="I79" s="5" t="s">
        <v>59</v>
      </c>
      <c r="J79" s="5" t="s">
        <v>394</v>
      </c>
      <c r="K79" s="5" t="s">
        <v>395</v>
      </c>
      <c r="L79" s="5"/>
      <c r="M79" s="5" t="s">
        <v>607</v>
      </c>
      <c r="N79" s="5" t="s">
        <v>396</v>
      </c>
      <c r="O79" s="5" t="s">
        <v>56</v>
      </c>
      <c r="P79" s="5">
        <v>0</v>
      </c>
      <c r="Q79" s="20">
        <v>159</v>
      </c>
      <c r="R79" s="20">
        <v>19</v>
      </c>
      <c r="S79" s="20">
        <v>0</v>
      </c>
      <c r="T79" s="20">
        <v>0</v>
      </c>
      <c r="U79" s="20">
        <v>113</v>
      </c>
      <c r="V79" s="20">
        <v>27</v>
      </c>
      <c r="W79" s="13">
        <v>0.2</v>
      </c>
      <c r="X79" s="5" t="s">
        <v>397</v>
      </c>
      <c r="Y79" s="5">
        <v>2</v>
      </c>
      <c r="Z79" s="5" t="s">
        <v>41</v>
      </c>
      <c r="AA79" s="5">
        <v>0</v>
      </c>
      <c r="AB79" s="5" t="s">
        <v>65</v>
      </c>
      <c r="AC79" s="14">
        <v>0</v>
      </c>
      <c r="AD79" s="5" t="s">
        <v>66</v>
      </c>
      <c r="AE79" s="15" t="s">
        <v>43</v>
      </c>
      <c r="AF79" s="5"/>
      <c r="AG79" s="36">
        <f t="shared" si="20"/>
        <v>6889232</v>
      </c>
      <c r="AH79" s="36">
        <v>1938647</v>
      </c>
      <c r="AI79" s="36">
        <v>852051</v>
      </c>
      <c r="AJ79" s="36">
        <v>3778042</v>
      </c>
      <c r="AK79" s="36">
        <v>160246</v>
      </c>
      <c r="AL79" s="36">
        <v>160246</v>
      </c>
      <c r="AM79" s="27"/>
      <c r="AN79" s="1"/>
      <c r="AO79" s="1"/>
    </row>
    <row r="80" spans="1:41" s="32" customFormat="1" ht="148.5" x14ac:dyDescent="0.25">
      <c r="A80" s="105">
        <v>18</v>
      </c>
      <c r="B80" s="105" t="s">
        <v>398</v>
      </c>
      <c r="C80" s="105" t="s">
        <v>643</v>
      </c>
      <c r="D80" s="105" t="s">
        <v>498</v>
      </c>
      <c r="E80" s="105" t="s">
        <v>642</v>
      </c>
      <c r="F80" s="105" t="s">
        <v>641</v>
      </c>
      <c r="G80" s="105" t="s">
        <v>640</v>
      </c>
      <c r="H80" s="105" t="s">
        <v>399</v>
      </c>
      <c r="I80" s="105" t="s">
        <v>35</v>
      </c>
      <c r="J80" s="105" t="s">
        <v>298</v>
      </c>
      <c r="K80" s="105" t="s">
        <v>400</v>
      </c>
      <c r="L80" s="105" t="s">
        <v>401</v>
      </c>
      <c r="M80" s="105"/>
      <c r="N80" s="105" t="s">
        <v>402</v>
      </c>
      <c r="O80" s="105" t="s">
        <v>639</v>
      </c>
      <c r="P80" s="105" t="s">
        <v>403</v>
      </c>
      <c r="Q80" s="107">
        <v>0.77</v>
      </c>
      <c r="R80" s="107">
        <v>0.74</v>
      </c>
      <c r="S80" s="107">
        <v>0.75</v>
      </c>
      <c r="T80" s="107">
        <v>0.76</v>
      </c>
      <c r="U80" s="107">
        <v>0.77</v>
      </c>
      <c r="V80" s="107">
        <v>0.77</v>
      </c>
      <c r="W80" s="107">
        <v>0.01</v>
      </c>
      <c r="X80" s="105" t="s">
        <v>300</v>
      </c>
      <c r="Y80" s="105">
        <v>2</v>
      </c>
      <c r="Z80" s="105" t="s">
        <v>41</v>
      </c>
      <c r="AA80" s="105">
        <v>0</v>
      </c>
      <c r="AB80" s="105">
        <v>0</v>
      </c>
      <c r="AC80" s="110">
        <v>1201</v>
      </c>
      <c r="AD80" s="105" t="s">
        <v>42</v>
      </c>
      <c r="AE80" s="111" t="s">
        <v>43</v>
      </c>
      <c r="AF80" s="105" t="s">
        <v>44</v>
      </c>
      <c r="AG80" s="95">
        <f>SUBTOTAL(9,AH80:AL80)</f>
        <v>36239671.000372685</v>
      </c>
      <c r="AH80" s="95">
        <f t="shared" ref="AH80:AL80" si="21">+AH81+AH82</f>
        <v>397126</v>
      </c>
      <c r="AI80" s="95">
        <f t="shared" si="21"/>
        <v>3551862</v>
      </c>
      <c r="AJ80" s="95">
        <f t="shared" si="21"/>
        <v>24439320</v>
      </c>
      <c r="AK80" s="95">
        <f t="shared" si="21"/>
        <v>3927405.670342511</v>
      </c>
      <c r="AL80" s="95">
        <f t="shared" si="21"/>
        <v>3923957.3300301731</v>
      </c>
      <c r="AM80" s="1"/>
      <c r="AN80" s="1">
        <f>+AN81+AN82+AN92</f>
        <v>1321451</v>
      </c>
      <c r="AO80" s="1"/>
    </row>
    <row r="81" spans="1:41" s="80" customFormat="1" ht="99" x14ac:dyDescent="0.25">
      <c r="A81" s="75">
        <v>18</v>
      </c>
      <c r="B81" s="75" t="s">
        <v>398</v>
      </c>
      <c r="C81" s="75" t="s">
        <v>643</v>
      </c>
      <c r="D81" s="75" t="s">
        <v>498</v>
      </c>
      <c r="E81" s="75" t="s">
        <v>642</v>
      </c>
      <c r="F81" s="75" t="s">
        <v>641</v>
      </c>
      <c r="G81" s="75" t="s">
        <v>640</v>
      </c>
      <c r="H81" s="75" t="s">
        <v>399</v>
      </c>
      <c r="I81" s="75" t="s">
        <v>35</v>
      </c>
      <c r="J81" s="75" t="s">
        <v>298</v>
      </c>
      <c r="K81" s="75" t="s">
        <v>404</v>
      </c>
      <c r="L81" s="75"/>
      <c r="M81" s="75" t="s">
        <v>405</v>
      </c>
      <c r="N81" s="75" t="s">
        <v>406</v>
      </c>
      <c r="O81" s="75" t="s">
        <v>644</v>
      </c>
      <c r="P81" s="76">
        <v>1</v>
      </c>
      <c r="Q81" s="76">
        <v>1</v>
      </c>
      <c r="R81" s="76">
        <v>1</v>
      </c>
      <c r="S81" s="76">
        <v>1</v>
      </c>
      <c r="T81" s="76">
        <v>1</v>
      </c>
      <c r="U81" s="76">
        <v>1</v>
      </c>
      <c r="V81" s="76">
        <v>1</v>
      </c>
      <c r="W81" s="76">
        <v>0.9</v>
      </c>
      <c r="X81" s="75" t="s">
        <v>300</v>
      </c>
      <c r="Y81" s="75">
        <v>2</v>
      </c>
      <c r="Z81" s="75" t="s">
        <v>41</v>
      </c>
      <c r="AA81" s="75">
        <v>0</v>
      </c>
      <c r="AB81" s="75">
        <v>0</v>
      </c>
      <c r="AC81" s="77">
        <v>1201</v>
      </c>
      <c r="AD81" s="75" t="s">
        <v>42</v>
      </c>
      <c r="AE81" s="78" t="s">
        <v>43</v>
      </c>
      <c r="AF81" s="75" t="s">
        <v>44</v>
      </c>
      <c r="AG81" s="37">
        <f>SUBTOTAL(9,AH81:AL81)</f>
        <v>13853861.000372684</v>
      </c>
      <c r="AH81" s="37">
        <v>397126</v>
      </c>
      <c r="AI81" s="37">
        <v>2230411</v>
      </c>
      <c r="AJ81" s="37">
        <v>4530077</v>
      </c>
      <c r="AK81" s="37">
        <v>3349847.670342511</v>
      </c>
      <c r="AL81" s="37">
        <v>3346399.3300301731</v>
      </c>
      <c r="AM81" s="79"/>
      <c r="AN81" s="79">
        <v>654471</v>
      </c>
      <c r="AO81" s="79"/>
    </row>
    <row r="82" spans="1:41" s="32" customFormat="1" ht="99" x14ac:dyDescent="0.25">
      <c r="A82" s="4">
        <v>18</v>
      </c>
      <c r="B82" s="4" t="s">
        <v>407</v>
      </c>
      <c r="C82" s="4" t="s">
        <v>643</v>
      </c>
      <c r="D82" s="4" t="s">
        <v>498</v>
      </c>
      <c r="E82" s="4" t="s">
        <v>642</v>
      </c>
      <c r="F82" s="4" t="s">
        <v>641</v>
      </c>
      <c r="G82" s="4" t="s">
        <v>640</v>
      </c>
      <c r="H82" s="4" t="s">
        <v>399</v>
      </c>
      <c r="I82" s="4" t="s">
        <v>387</v>
      </c>
      <c r="J82" s="4" t="s">
        <v>408</v>
      </c>
      <c r="K82" s="4" t="s">
        <v>409</v>
      </c>
      <c r="L82" s="23"/>
      <c r="M82" s="4" t="s">
        <v>608</v>
      </c>
      <c r="N82" s="4" t="s">
        <v>609</v>
      </c>
      <c r="O82" s="4" t="s">
        <v>410</v>
      </c>
      <c r="P82" s="11">
        <v>0.74</v>
      </c>
      <c r="Q82" s="11">
        <v>0.8</v>
      </c>
      <c r="R82" s="11">
        <v>0</v>
      </c>
      <c r="S82" s="11">
        <v>0</v>
      </c>
      <c r="T82" s="11">
        <v>0.76</v>
      </c>
      <c r="U82" s="11">
        <v>0.78</v>
      </c>
      <c r="V82" s="11">
        <v>0.8</v>
      </c>
      <c r="W82" s="11">
        <v>0.1</v>
      </c>
      <c r="X82" s="4" t="s">
        <v>391</v>
      </c>
      <c r="Y82" s="4">
        <v>2</v>
      </c>
      <c r="Z82" s="4" t="s">
        <v>41</v>
      </c>
      <c r="AA82" s="4">
        <v>0</v>
      </c>
      <c r="AB82" s="4">
        <v>0</v>
      </c>
      <c r="AC82" s="10">
        <v>1201</v>
      </c>
      <c r="AD82" s="4" t="s">
        <v>42</v>
      </c>
      <c r="AE82" s="7" t="s">
        <v>411</v>
      </c>
      <c r="AF82" s="4" t="s">
        <v>44</v>
      </c>
      <c r="AG82" s="34">
        <f t="shared" si="20"/>
        <v>22385810</v>
      </c>
      <c r="AH82" s="34">
        <v>0</v>
      </c>
      <c r="AI82" s="34">
        <v>1321451</v>
      </c>
      <c r="AJ82" s="34">
        <v>19909243</v>
      </c>
      <c r="AK82" s="34">
        <v>577558</v>
      </c>
      <c r="AL82" s="34">
        <v>577558</v>
      </c>
      <c r="AM82" s="1"/>
      <c r="AN82" s="1">
        <v>417460</v>
      </c>
      <c r="AO82" s="1">
        <f>+AN82+AN92</f>
        <v>666980</v>
      </c>
    </row>
    <row r="83" spans="1:41" s="32" customFormat="1" ht="148.5" x14ac:dyDescent="0.25">
      <c r="A83" s="105">
        <v>19</v>
      </c>
      <c r="B83" s="105" t="s">
        <v>412</v>
      </c>
      <c r="C83" s="105" t="s">
        <v>100</v>
      </c>
      <c r="D83" s="105" t="s">
        <v>413</v>
      </c>
      <c r="E83" s="105" t="s">
        <v>739</v>
      </c>
      <c r="F83" s="105" t="s">
        <v>740</v>
      </c>
      <c r="G83" s="105"/>
      <c r="H83" s="105" t="s">
        <v>414</v>
      </c>
      <c r="I83" s="105" t="s">
        <v>35</v>
      </c>
      <c r="J83" s="106" t="s">
        <v>415</v>
      </c>
      <c r="K83" s="106">
        <v>19</v>
      </c>
      <c r="L83" s="106" t="s">
        <v>416</v>
      </c>
      <c r="M83" s="106"/>
      <c r="N83" s="106" t="s">
        <v>417</v>
      </c>
      <c r="O83" s="106" t="s">
        <v>770</v>
      </c>
      <c r="P83" s="105" t="s">
        <v>418</v>
      </c>
      <c r="Q83" s="122">
        <v>0.01</v>
      </c>
      <c r="R83" s="123">
        <v>2E-3</v>
      </c>
      <c r="S83" s="123">
        <v>4.0000000000000001E-3</v>
      </c>
      <c r="T83" s="123">
        <v>6.0000000000000001E-3</v>
      </c>
      <c r="U83" s="123">
        <v>8.0000000000000002E-3</v>
      </c>
      <c r="V83" s="123">
        <v>0.01</v>
      </c>
      <c r="W83" s="107">
        <v>0.08</v>
      </c>
      <c r="X83" s="105" t="s">
        <v>428</v>
      </c>
      <c r="Y83" s="111" t="s">
        <v>420</v>
      </c>
      <c r="Z83" s="111" t="s">
        <v>41</v>
      </c>
      <c r="AA83" s="111">
        <v>0</v>
      </c>
      <c r="AB83" s="111">
        <v>0</v>
      </c>
      <c r="AC83" s="110">
        <v>1201</v>
      </c>
      <c r="AD83" s="111" t="s">
        <v>42</v>
      </c>
      <c r="AE83" s="111" t="s">
        <v>112</v>
      </c>
      <c r="AF83" s="105" t="s">
        <v>44</v>
      </c>
      <c r="AG83" s="95">
        <f>SUBTOTAL(9,AH83:AL83)</f>
        <v>1065457697.0225741</v>
      </c>
      <c r="AH83" s="95">
        <f t="shared" ref="AH83:AL83" si="22">+AH84+AH85+AH86+AH87</f>
        <v>186449161</v>
      </c>
      <c r="AI83" s="95">
        <f t="shared" si="22"/>
        <v>145723442</v>
      </c>
      <c r="AJ83" s="95">
        <f t="shared" si="22"/>
        <v>99645113</v>
      </c>
      <c r="AK83" s="95">
        <f t="shared" si="22"/>
        <v>126626019.54749912</v>
      </c>
      <c r="AL83" s="95">
        <f t="shared" si="22"/>
        <v>507013961.47507489</v>
      </c>
      <c r="AM83" s="1"/>
      <c r="AN83" s="1"/>
      <c r="AO83" s="1"/>
    </row>
    <row r="84" spans="1:41" s="80" customFormat="1" ht="132" x14ac:dyDescent="0.25">
      <c r="A84" s="75">
        <v>19</v>
      </c>
      <c r="B84" s="75" t="s">
        <v>412</v>
      </c>
      <c r="C84" s="75" t="s">
        <v>100</v>
      </c>
      <c r="D84" s="75" t="s">
        <v>413</v>
      </c>
      <c r="E84" s="75" t="s">
        <v>739</v>
      </c>
      <c r="F84" s="75" t="s">
        <v>740</v>
      </c>
      <c r="G84" s="75"/>
      <c r="H84" s="75" t="s">
        <v>414</v>
      </c>
      <c r="I84" s="75" t="s">
        <v>35</v>
      </c>
      <c r="J84" s="75" t="s">
        <v>779</v>
      </c>
      <c r="K84" s="81" t="s">
        <v>421</v>
      </c>
      <c r="L84" s="81"/>
      <c r="M84" s="75" t="s">
        <v>778</v>
      </c>
      <c r="N84" s="75" t="s">
        <v>422</v>
      </c>
      <c r="O84" s="75" t="s">
        <v>423</v>
      </c>
      <c r="P84" s="76">
        <v>0</v>
      </c>
      <c r="Q84" s="76">
        <v>0.81</v>
      </c>
      <c r="R84" s="76">
        <v>0.81</v>
      </c>
      <c r="S84" s="76">
        <v>0.81</v>
      </c>
      <c r="T84" s="76">
        <v>0.81</v>
      </c>
      <c r="U84" s="76">
        <v>0.81</v>
      </c>
      <c r="V84" s="76">
        <v>0.81</v>
      </c>
      <c r="W84" s="76">
        <v>0.6</v>
      </c>
      <c r="X84" s="75" t="s">
        <v>419</v>
      </c>
      <c r="Y84" s="75">
        <v>2</v>
      </c>
      <c r="Z84" s="75" t="s">
        <v>41</v>
      </c>
      <c r="AA84" s="75">
        <v>0</v>
      </c>
      <c r="AB84" s="75">
        <v>0</v>
      </c>
      <c r="AC84" s="77">
        <v>1201</v>
      </c>
      <c r="AD84" s="75" t="s">
        <v>42</v>
      </c>
      <c r="AE84" s="78" t="s">
        <v>112</v>
      </c>
      <c r="AF84" s="75" t="s">
        <v>44</v>
      </c>
      <c r="AG84" s="37">
        <f>SUBTOTAL(9,AH84:AL84)</f>
        <v>600100259.04579437</v>
      </c>
      <c r="AH84" s="37">
        <v>171330410</v>
      </c>
      <c r="AI84" s="37">
        <v>134235484</v>
      </c>
      <c r="AJ84" s="37">
        <v>81172891</v>
      </c>
      <c r="AK84" s="37">
        <v>106735673.98773816</v>
      </c>
      <c r="AL84" s="37">
        <v>106625800.05805621</v>
      </c>
      <c r="AM84" s="79"/>
      <c r="AN84" s="79"/>
      <c r="AO84" s="79"/>
    </row>
    <row r="85" spans="1:41" s="80" customFormat="1" ht="132" x14ac:dyDescent="0.25">
      <c r="A85" s="75">
        <v>19</v>
      </c>
      <c r="B85" s="75" t="s">
        <v>412</v>
      </c>
      <c r="C85" s="75" t="s">
        <v>100</v>
      </c>
      <c r="D85" s="75" t="s">
        <v>413</v>
      </c>
      <c r="E85" s="75" t="s">
        <v>739</v>
      </c>
      <c r="F85" s="75" t="s">
        <v>740</v>
      </c>
      <c r="G85" s="75"/>
      <c r="H85" s="75" t="s">
        <v>414</v>
      </c>
      <c r="I85" s="75" t="s">
        <v>35</v>
      </c>
      <c r="J85" s="75" t="s">
        <v>415</v>
      </c>
      <c r="K85" s="81" t="s">
        <v>424</v>
      </c>
      <c r="L85" s="75"/>
      <c r="M85" s="75" t="s">
        <v>425</v>
      </c>
      <c r="N85" s="75" t="s">
        <v>426</v>
      </c>
      <c r="O85" s="75" t="s">
        <v>427</v>
      </c>
      <c r="P85" s="76">
        <v>1</v>
      </c>
      <c r="Q85" s="76">
        <v>1</v>
      </c>
      <c r="R85" s="76">
        <v>1</v>
      </c>
      <c r="S85" s="76">
        <v>1</v>
      </c>
      <c r="T85" s="76">
        <v>1</v>
      </c>
      <c r="U85" s="76">
        <v>1</v>
      </c>
      <c r="V85" s="76">
        <v>1</v>
      </c>
      <c r="W85" s="76">
        <v>0.2</v>
      </c>
      <c r="X85" s="75" t="s">
        <v>428</v>
      </c>
      <c r="Y85" s="75">
        <v>2</v>
      </c>
      <c r="Z85" s="75" t="s">
        <v>41</v>
      </c>
      <c r="AA85" s="75">
        <v>0</v>
      </c>
      <c r="AB85" s="75">
        <v>0</v>
      </c>
      <c r="AC85" s="77">
        <v>1201</v>
      </c>
      <c r="AD85" s="75" t="s">
        <v>42</v>
      </c>
      <c r="AE85" s="78" t="s">
        <v>112</v>
      </c>
      <c r="AF85" s="75" t="s">
        <v>44</v>
      </c>
      <c r="AG85" s="37">
        <f>SUBTOTAL(9,AH85:AL85)</f>
        <v>54849440.97677961</v>
      </c>
      <c r="AH85" s="37">
        <v>15118751</v>
      </c>
      <c r="AI85" s="37">
        <v>11487958</v>
      </c>
      <c r="AJ85" s="37">
        <v>8472222</v>
      </c>
      <c r="AK85" s="37">
        <v>9890345.5597609505</v>
      </c>
      <c r="AL85" s="37">
        <v>9880164.4170186613</v>
      </c>
      <c r="AM85" s="79"/>
      <c r="AN85" s="79"/>
      <c r="AO85" s="79"/>
    </row>
    <row r="86" spans="1:41" s="32" customFormat="1" ht="132" x14ac:dyDescent="0.25">
      <c r="A86" s="4">
        <v>19</v>
      </c>
      <c r="B86" s="4" t="s">
        <v>412</v>
      </c>
      <c r="C86" s="4" t="s">
        <v>100</v>
      </c>
      <c r="D86" s="4" t="s">
        <v>413</v>
      </c>
      <c r="E86" s="4" t="s">
        <v>739</v>
      </c>
      <c r="F86" s="4" t="s">
        <v>740</v>
      </c>
      <c r="G86" s="4" t="s">
        <v>429</v>
      </c>
      <c r="H86" s="4" t="s">
        <v>414</v>
      </c>
      <c r="I86" s="4" t="s">
        <v>263</v>
      </c>
      <c r="J86" s="4" t="s">
        <v>430</v>
      </c>
      <c r="K86" s="7" t="s">
        <v>431</v>
      </c>
      <c r="L86" s="4"/>
      <c r="M86" s="4" t="s">
        <v>432</v>
      </c>
      <c r="N86" s="4" t="s">
        <v>433</v>
      </c>
      <c r="O86" s="4" t="s">
        <v>56</v>
      </c>
      <c r="P86" s="19">
        <v>9</v>
      </c>
      <c r="Q86" s="19">
        <v>10</v>
      </c>
      <c r="R86" s="19">
        <v>0</v>
      </c>
      <c r="S86" s="19">
        <v>0</v>
      </c>
      <c r="T86" s="19">
        <v>0</v>
      </c>
      <c r="U86" s="19">
        <v>0</v>
      </c>
      <c r="V86" s="19">
        <v>1</v>
      </c>
      <c r="W86" s="11">
        <v>0.15</v>
      </c>
      <c r="X86" s="4" t="s">
        <v>430</v>
      </c>
      <c r="Y86" s="4">
        <v>2</v>
      </c>
      <c r="Z86" s="4" t="s">
        <v>41</v>
      </c>
      <c r="AA86" s="4">
        <v>0</v>
      </c>
      <c r="AB86" s="4">
        <v>0</v>
      </c>
      <c r="AC86" s="10">
        <v>1201</v>
      </c>
      <c r="AD86" s="4" t="s">
        <v>42</v>
      </c>
      <c r="AE86" s="7" t="s">
        <v>112</v>
      </c>
      <c r="AF86" s="4" t="s">
        <v>44</v>
      </c>
      <c r="AG86" s="34">
        <v>350000000</v>
      </c>
      <c r="AH86" s="34">
        <v>0</v>
      </c>
      <c r="AI86" s="34">
        <v>0</v>
      </c>
      <c r="AJ86" s="34">
        <v>0</v>
      </c>
      <c r="AK86" s="34">
        <v>0</v>
      </c>
      <c r="AL86" s="34">
        <v>350000000</v>
      </c>
      <c r="AM86" s="1"/>
      <c r="AN86" s="1"/>
      <c r="AO86" s="1"/>
    </row>
    <row r="87" spans="1:41" s="32" customFormat="1" ht="132" x14ac:dyDescent="0.25">
      <c r="A87" s="6">
        <v>19</v>
      </c>
      <c r="B87" s="6" t="s">
        <v>412</v>
      </c>
      <c r="C87" s="6" t="s">
        <v>100</v>
      </c>
      <c r="D87" s="6" t="s">
        <v>413</v>
      </c>
      <c r="E87" s="6" t="s">
        <v>739</v>
      </c>
      <c r="F87" s="6" t="s">
        <v>740</v>
      </c>
      <c r="G87" s="6"/>
      <c r="H87" s="6" t="s">
        <v>414</v>
      </c>
      <c r="I87" s="6" t="s">
        <v>151</v>
      </c>
      <c r="J87" s="6" t="s">
        <v>151</v>
      </c>
      <c r="K87" s="6" t="s">
        <v>434</v>
      </c>
      <c r="L87" s="6"/>
      <c r="M87" s="6" t="s">
        <v>435</v>
      </c>
      <c r="N87" s="6" t="s">
        <v>436</v>
      </c>
      <c r="O87" s="6" t="s">
        <v>56</v>
      </c>
      <c r="P87" s="6">
        <v>0</v>
      </c>
      <c r="Q87" s="6">
        <v>3000</v>
      </c>
      <c r="R87" s="6">
        <v>0</v>
      </c>
      <c r="S87" s="6">
        <v>0</v>
      </c>
      <c r="T87" s="6">
        <v>500</v>
      </c>
      <c r="U87" s="6">
        <v>500</v>
      </c>
      <c r="V87" s="6">
        <v>2000</v>
      </c>
      <c r="W87" s="17">
        <v>0.05</v>
      </c>
      <c r="X87" s="6" t="s">
        <v>437</v>
      </c>
      <c r="Y87" s="6">
        <v>2</v>
      </c>
      <c r="Z87" s="6" t="s">
        <v>41</v>
      </c>
      <c r="AA87" s="6">
        <v>0</v>
      </c>
      <c r="AB87" s="6">
        <v>0</v>
      </c>
      <c r="AC87" s="18">
        <v>1201</v>
      </c>
      <c r="AD87" s="6" t="s">
        <v>42</v>
      </c>
      <c r="AE87" s="16" t="s">
        <v>112</v>
      </c>
      <c r="AF87" s="6" t="s">
        <v>44</v>
      </c>
      <c r="AG87" s="35">
        <f>SUBTOTAL(9,AH87:AL87)</f>
        <v>60507997</v>
      </c>
      <c r="AH87" s="35">
        <v>0</v>
      </c>
      <c r="AI87" s="35">
        <v>0</v>
      </c>
      <c r="AJ87" s="35">
        <v>10000000</v>
      </c>
      <c r="AK87" s="35">
        <v>10000000</v>
      </c>
      <c r="AL87" s="35">
        <v>40507997</v>
      </c>
      <c r="AM87" s="1"/>
      <c r="AN87" s="1"/>
      <c r="AO87" s="1"/>
    </row>
    <row r="88" spans="1:41" s="32" customFormat="1" ht="165" x14ac:dyDescent="0.25">
      <c r="A88" s="105">
        <v>20</v>
      </c>
      <c r="B88" s="105" t="s">
        <v>412</v>
      </c>
      <c r="C88" s="105" t="s">
        <v>100</v>
      </c>
      <c r="D88" s="105" t="s">
        <v>413</v>
      </c>
      <c r="E88" s="105" t="s">
        <v>739</v>
      </c>
      <c r="F88" s="105" t="s">
        <v>741</v>
      </c>
      <c r="G88" s="105" t="s">
        <v>742</v>
      </c>
      <c r="H88" s="105" t="s">
        <v>414</v>
      </c>
      <c r="I88" s="105" t="s">
        <v>35</v>
      </c>
      <c r="J88" s="106" t="s">
        <v>276</v>
      </c>
      <c r="K88" s="105">
        <v>20</v>
      </c>
      <c r="L88" s="106" t="s">
        <v>438</v>
      </c>
      <c r="M88" s="106"/>
      <c r="N88" s="106" t="s">
        <v>439</v>
      </c>
      <c r="O88" s="106" t="s">
        <v>743</v>
      </c>
      <c r="P88" s="105" t="s">
        <v>440</v>
      </c>
      <c r="Q88" s="107">
        <v>0.1</v>
      </c>
      <c r="R88" s="107">
        <v>0.02</v>
      </c>
      <c r="S88" s="107">
        <v>0.04</v>
      </c>
      <c r="T88" s="107">
        <v>0.06</v>
      </c>
      <c r="U88" s="107">
        <v>0.08</v>
      </c>
      <c r="V88" s="107">
        <v>0.1</v>
      </c>
      <c r="W88" s="107">
        <v>0.04</v>
      </c>
      <c r="X88" s="105" t="s">
        <v>281</v>
      </c>
      <c r="Y88" s="111" t="s">
        <v>420</v>
      </c>
      <c r="Z88" s="111" t="s">
        <v>41</v>
      </c>
      <c r="AA88" s="111">
        <v>0</v>
      </c>
      <c r="AB88" s="111">
        <v>0</v>
      </c>
      <c r="AC88" s="110">
        <v>1201</v>
      </c>
      <c r="AD88" s="111" t="s">
        <v>42</v>
      </c>
      <c r="AE88" s="111" t="s">
        <v>43</v>
      </c>
      <c r="AF88" s="105" t="s">
        <v>44</v>
      </c>
      <c r="AG88" s="95">
        <f>SUBTOTAL(9,AH88:AL88)</f>
        <v>2455647847.2542605</v>
      </c>
      <c r="AH88" s="95">
        <f t="shared" ref="AH88:AL88" si="23">+AH89+AH90+AH91</f>
        <v>267406406</v>
      </c>
      <c r="AI88" s="95">
        <f t="shared" si="23"/>
        <v>311946271</v>
      </c>
      <c r="AJ88" s="95">
        <f t="shared" si="23"/>
        <v>358243026</v>
      </c>
      <c r="AK88" s="95">
        <f t="shared" si="23"/>
        <v>647956180.79294086</v>
      </c>
      <c r="AL88" s="95">
        <f t="shared" si="23"/>
        <v>870095963.46131968</v>
      </c>
      <c r="AM88" s="29"/>
      <c r="AN88" s="1"/>
      <c r="AO88" s="1"/>
    </row>
    <row r="89" spans="1:41" s="80" customFormat="1" ht="132" x14ac:dyDescent="0.25">
      <c r="A89" s="75">
        <v>20</v>
      </c>
      <c r="B89" s="75" t="s">
        <v>412</v>
      </c>
      <c r="C89" s="75" t="s">
        <v>100</v>
      </c>
      <c r="D89" s="75" t="s">
        <v>413</v>
      </c>
      <c r="E89" s="75" t="s">
        <v>739</v>
      </c>
      <c r="F89" s="75" t="s">
        <v>741</v>
      </c>
      <c r="G89" s="75" t="s">
        <v>742</v>
      </c>
      <c r="H89" s="75" t="s">
        <v>414</v>
      </c>
      <c r="I89" s="75" t="s">
        <v>35</v>
      </c>
      <c r="J89" s="75" t="s">
        <v>276</v>
      </c>
      <c r="K89" s="75" t="s">
        <v>441</v>
      </c>
      <c r="L89" s="75"/>
      <c r="M89" s="75" t="s">
        <v>781</v>
      </c>
      <c r="N89" s="75" t="s">
        <v>442</v>
      </c>
      <c r="O89" s="75" t="s">
        <v>443</v>
      </c>
      <c r="P89" s="76">
        <v>1</v>
      </c>
      <c r="Q89" s="76">
        <v>1</v>
      </c>
      <c r="R89" s="76">
        <v>1</v>
      </c>
      <c r="S89" s="76">
        <v>1</v>
      </c>
      <c r="T89" s="76">
        <v>1</v>
      </c>
      <c r="U89" s="76">
        <v>1</v>
      </c>
      <c r="V89" s="76">
        <v>1</v>
      </c>
      <c r="W89" s="76">
        <v>0.8</v>
      </c>
      <c r="X89" s="75" t="s">
        <v>281</v>
      </c>
      <c r="Y89" s="75">
        <v>2</v>
      </c>
      <c r="Z89" s="75" t="s">
        <v>41</v>
      </c>
      <c r="AA89" s="75">
        <v>0</v>
      </c>
      <c r="AB89" s="75">
        <v>0</v>
      </c>
      <c r="AC89" s="77">
        <v>1201</v>
      </c>
      <c r="AD89" s="75" t="s">
        <v>42</v>
      </c>
      <c r="AE89" s="78" t="s">
        <v>43</v>
      </c>
      <c r="AF89" s="75" t="s">
        <v>44</v>
      </c>
      <c r="AG89" s="37">
        <f>SUBTOTAL(9,AH89:AL89)</f>
        <v>453366330.25426054</v>
      </c>
      <c r="AH89" s="37">
        <v>103813231</v>
      </c>
      <c r="AI89" s="37">
        <v>52129331</v>
      </c>
      <c r="AJ89" s="37">
        <v>123481583</v>
      </c>
      <c r="AK89" s="37">
        <v>87015879.79294084</v>
      </c>
      <c r="AL89" s="37">
        <v>86926305.461319715</v>
      </c>
      <c r="AM89" s="79"/>
      <c r="AN89" s="79"/>
      <c r="AO89" s="79"/>
    </row>
    <row r="90" spans="1:41" s="32" customFormat="1" ht="148.5" x14ac:dyDescent="0.25">
      <c r="A90" s="4">
        <v>20</v>
      </c>
      <c r="B90" s="4" t="s">
        <v>412</v>
      </c>
      <c r="C90" s="4" t="s">
        <v>100</v>
      </c>
      <c r="D90" s="4" t="s">
        <v>413</v>
      </c>
      <c r="E90" s="4" t="s">
        <v>739</v>
      </c>
      <c r="F90" s="4" t="s">
        <v>741</v>
      </c>
      <c r="G90" s="4" t="s">
        <v>444</v>
      </c>
      <c r="H90" s="4" t="s">
        <v>414</v>
      </c>
      <c r="I90" s="4" t="s">
        <v>263</v>
      </c>
      <c r="J90" s="4" t="s">
        <v>445</v>
      </c>
      <c r="K90" s="7" t="s">
        <v>446</v>
      </c>
      <c r="L90" s="4"/>
      <c r="M90" s="4" t="s">
        <v>447</v>
      </c>
      <c r="N90" s="4" t="s">
        <v>448</v>
      </c>
      <c r="O90" s="4" t="s">
        <v>56</v>
      </c>
      <c r="P90" s="19">
        <v>0</v>
      </c>
      <c r="Q90" s="19">
        <v>80</v>
      </c>
      <c r="R90" s="19">
        <v>0</v>
      </c>
      <c r="S90" s="19">
        <v>0</v>
      </c>
      <c r="T90" s="19">
        <v>0</v>
      </c>
      <c r="U90" s="19">
        <v>30</v>
      </c>
      <c r="V90" s="19">
        <v>50</v>
      </c>
      <c r="W90" s="11">
        <v>0.15</v>
      </c>
      <c r="X90" s="4" t="s">
        <v>263</v>
      </c>
      <c r="Y90" s="4">
        <v>2</v>
      </c>
      <c r="Z90" s="4" t="s">
        <v>41</v>
      </c>
      <c r="AA90" s="4">
        <v>0</v>
      </c>
      <c r="AB90" s="4">
        <v>0</v>
      </c>
      <c r="AC90" s="10">
        <v>1201</v>
      </c>
      <c r="AD90" s="4" t="s">
        <v>42</v>
      </c>
      <c r="AE90" s="7" t="s">
        <v>43</v>
      </c>
      <c r="AF90" s="4" t="s">
        <v>44</v>
      </c>
      <c r="AG90" s="34">
        <v>840000000</v>
      </c>
      <c r="AH90" s="34">
        <v>0</v>
      </c>
      <c r="AI90" s="34">
        <v>0</v>
      </c>
      <c r="AJ90" s="34">
        <v>0</v>
      </c>
      <c r="AK90" s="34">
        <v>315000000</v>
      </c>
      <c r="AL90" s="34">
        <v>525000000</v>
      </c>
      <c r="AM90" s="1"/>
      <c r="AN90" s="1"/>
      <c r="AO90" s="1"/>
    </row>
    <row r="91" spans="1:41" s="32" customFormat="1" ht="132" x14ac:dyDescent="0.25">
      <c r="A91" s="5">
        <v>20</v>
      </c>
      <c r="B91" s="5" t="s">
        <v>412</v>
      </c>
      <c r="C91" s="5" t="s">
        <v>100</v>
      </c>
      <c r="D91" s="5" t="s">
        <v>413</v>
      </c>
      <c r="E91" s="5" t="s">
        <v>739</v>
      </c>
      <c r="F91" s="5" t="s">
        <v>741</v>
      </c>
      <c r="G91" s="5" t="s">
        <v>742</v>
      </c>
      <c r="H91" s="5" t="s">
        <v>414</v>
      </c>
      <c r="I91" s="5" t="s">
        <v>59</v>
      </c>
      <c r="J91" s="5" t="s">
        <v>449</v>
      </c>
      <c r="K91" s="5" t="s">
        <v>450</v>
      </c>
      <c r="L91" s="5"/>
      <c r="M91" s="5" t="s">
        <v>451</v>
      </c>
      <c r="N91" s="5" t="s">
        <v>452</v>
      </c>
      <c r="O91" s="5" t="s">
        <v>453</v>
      </c>
      <c r="P91" s="13">
        <v>0</v>
      </c>
      <c r="Q91" s="13">
        <v>1</v>
      </c>
      <c r="R91" s="13">
        <v>0.61670000000000003</v>
      </c>
      <c r="S91" s="13">
        <v>0.70179999999999998</v>
      </c>
      <c r="T91" s="13">
        <v>0.8659</v>
      </c>
      <c r="U91" s="13">
        <v>0.97119999999999995</v>
      </c>
      <c r="V91" s="13">
        <v>1</v>
      </c>
      <c r="W91" s="13">
        <v>0.05</v>
      </c>
      <c r="X91" s="5" t="s">
        <v>454</v>
      </c>
      <c r="Y91" s="5">
        <v>2</v>
      </c>
      <c r="Z91" s="5" t="s">
        <v>41</v>
      </c>
      <c r="AA91" s="5">
        <v>0</v>
      </c>
      <c r="AB91" s="5" t="s">
        <v>65</v>
      </c>
      <c r="AC91" s="14">
        <v>0</v>
      </c>
      <c r="AD91" s="15" t="s">
        <v>66</v>
      </c>
      <c r="AE91" s="15" t="s">
        <v>43</v>
      </c>
      <c r="AF91" s="5"/>
      <c r="AG91" s="36">
        <v>1162281517</v>
      </c>
      <c r="AH91" s="36">
        <v>163593175</v>
      </c>
      <c r="AI91" s="36">
        <v>259816940</v>
      </c>
      <c r="AJ91" s="36">
        <v>234761443</v>
      </c>
      <c r="AK91" s="36">
        <v>245940301</v>
      </c>
      <c r="AL91" s="36">
        <v>258169658</v>
      </c>
      <c r="AM91" s="29"/>
      <c r="AN91" s="1"/>
      <c r="AO91" s="1"/>
    </row>
    <row r="92" spans="1:41" s="32" customFormat="1" ht="132" x14ac:dyDescent="0.25">
      <c r="A92" s="105">
        <v>21</v>
      </c>
      <c r="B92" s="105" t="s">
        <v>455</v>
      </c>
      <c r="C92" s="105" t="s">
        <v>714</v>
      </c>
      <c r="D92" s="105" t="s">
        <v>67</v>
      </c>
      <c r="E92" s="105" t="s">
        <v>631</v>
      </c>
      <c r="F92" s="105" t="s">
        <v>632</v>
      </c>
      <c r="G92" s="105" t="s">
        <v>633</v>
      </c>
      <c r="H92" s="105" t="s">
        <v>456</v>
      </c>
      <c r="I92" s="105" t="s">
        <v>35</v>
      </c>
      <c r="J92" s="105" t="s">
        <v>298</v>
      </c>
      <c r="K92" s="105" t="s">
        <v>457</v>
      </c>
      <c r="L92" s="105" t="s">
        <v>775</v>
      </c>
      <c r="M92" s="105"/>
      <c r="N92" s="105" t="s">
        <v>458</v>
      </c>
      <c r="O92" s="105" t="s">
        <v>459</v>
      </c>
      <c r="P92" s="125" t="s">
        <v>460</v>
      </c>
      <c r="Q92" s="126">
        <v>55</v>
      </c>
      <c r="R92" s="126">
        <v>55</v>
      </c>
      <c r="S92" s="126">
        <v>55</v>
      </c>
      <c r="T92" s="126">
        <v>55</v>
      </c>
      <c r="U92" s="126">
        <v>55</v>
      </c>
      <c r="V92" s="126">
        <v>55</v>
      </c>
      <c r="W92" s="107">
        <v>7.0000000000000007E-2</v>
      </c>
      <c r="X92" s="105" t="s">
        <v>300</v>
      </c>
      <c r="Y92" s="105">
        <v>2</v>
      </c>
      <c r="Z92" s="105" t="s">
        <v>41</v>
      </c>
      <c r="AA92" s="105">
        <v>0</v>
      </c>
      <c r="AB92" s="105">
        <v>0</v>
      </c>
      <c r="AC92" s="110">
        <v>1201</v>
      </c>
      <c r="AD92" s="105" t="s">
        <v>42</v>
      </c>
      <c r="AE92" s="111" t="s">
        <v>43</v>
      </c>
      <c r="AF92" s="105" t="s">
        <v>44</v>
      </c>
      <c r="AG92" s="95">
        <f>SUBTOTAL(9,AH92:AL92)</f>
        <v>197298346.91895178</v>
      </c>
      <c r="AH92" s="95">
        <f t="shared" ref="AH92:AL92" si="24">+AH93+AH94+AH95</f>
        <v>26227866</v>
      </c>
      <c r="AI92" s="95">
        <f t="shared" si="24"/>
        <v>35231528</v>
      </c>
      <c r="AJ92" s="95">
        <f t="shared" si="24"/>
        <v>48688179</v>
      </c>
      <c r="AK92" s="95">
        <f t="shared" si="24"/>
        <v>43096024.425862245</v>
      </c>
      <c r="AL92" s="95">
        <f t="shared" si="24"/>
        <v>44054749.493089534</v>
      </c>
      <c r="AM92" s="1"/>
      <c r="AN92" s="1">
        <v>249520</v>
      </c>
      <c r="AO92" s="1"/>
    </row>
    <row r="93" spans="1:41" s="80" customFormat="1" ht="115.5" x14ac:dyDescent="0.25">
      <c r="A93" s="75">
        <v>21</v>
      </c>
      <c r="B93" s="75" t="s">
        <v>455</v>
      </c>
      <c r="C93" s="75" t="s">
        <v>714</v>
      </c>
      <c r="D93" s="75" t="s">
        <v>67</v>
      </c>
      <c r="E93" s="75" t="s">
        <v>631</v>
      </c>
      <c r="F93" s="75" t="s">
        <v>632</v>
      </c>
      <c r="G93" s="75" t="s">
        <v>633</v>
      </c>
      <c r="H93" s="75" t="s">
        <v>456</v>
      </c>
      <c r="I93" s="75" t="s">
        <v>35</v>
      </c>
      <c r="J93" s="75" t="s">
        <v>298</v>
      </c>
      <c r="K93" s="75" t="s">
        <v>461</v>
      </c>
      <c r="L93" s="75"/>
      <c r="M93" s="75" t="s">
        <v>462</v>
      </c>
      <c r="N93" s="75" t="s">
        <v>463</v>
      </c>
      <c r="O93" s="75" t="s">
        <v>464</v>
      </c>
      <c r="P93" s="76">
        <v>1</v>
      </c>
      <c r="Q93" s="76">
        <v>1</v>
      </c>
      <c r="R93" s="76">
        <v>1</v>
      </c>
      <c r="S93" s="76">
        <v>1</v>
      </c>
      <c r="T93" s="76">
        <v>1</v>
      </c>
      <c r="U93" s="76">
        <v>1</v>
      </c>
      <c r="V93" s="76">
        <v>1</v>
      </c>
      <c r="W93" s="76">
        <v>0.5</v>
      </c>
      <c r="X93" s="75" t="s">
        <v>300</v>
      </c>
      <c r="Y93" s="75">
        <v>2</v>
      </c>
      <c r="Z93" s="75" t="s">
        <v>41</v>
      </c>
      <c r="AA93" s="75">
        <v>0</v>
      </c>
      <c r="AB93" s="75">
        <v>0</v>
      </c>
      <c r="AC93" s="77">
        <v>1201</v>
      </c>
      <c r="AD93" s="75" t="s">
        <v>42</v>
      </c>
      <c r="AE93" s="78" t="s">
        <v>43</v>
      </c>
      <c r="AF93" s="75" t="s">
        <v>44</v>
      </c>
      <c r="AG93" s="37">
        <f>SUBTOTAL(9,AH93:AL93)</f>
        <v>165791565.52823904</v>
      </c>
      <c r="AH93" s="37">
        <v>24454587</v>
      </c>
      <c r="AI93" s="37">
        <v>33159310</v>
      </c>
      <c r="AJ93" s="37">
        <v>37846543</v>
      </c>
      <c r="AK93" s="37">
        <v>35183671.837407716</v>
      </c>
      <c r="AL93" s="37">
        <v>35147453.690831333</v>
      </c>
      <c r="AM93" s="79"/>
      <c r="AN93" s="79">
        <v>19909243</v>
      </c>
      <c r="AO93" s="79"/>
    </row>
    <row r="94" spans="1:41" s="80" customFormat="1" ht="115.5" x14ac:dyDescent="0.25">
      <c r="A94" s="90">
        <v>21</v>
      </c>
      <c r="B94" s="75" t="s">
        <v>455</v>
      </c>
      <c r="C94" s="75" t="s">
        <v>714</v>
      </c>
      <c r="D94" s="75" t="s">
        <v>67</v>
      </c>
      <c r="E94" s="75" t="s">
        <v>631</v>
      </c>
      <c r="F94" s="75" t="s">
        <v>632</v>
      </c>
      <c r="G94" s="75" t="s">
        <v>633</v>
      </c>
      <c r="H94" s="75" t="s">
        <v>456</v>
      </c>
      <c r="I94" s="75" t="s">
        <v>35</v>
      </c>
      <c r="J94" s="75" t="s">
        <v>298</v>
      </c>
      <c r="K94" s="75" t="s">
        <v>465</v>
      </c>
      <c r="L94" s="75"/>
      <c r="M94" s="75" t="s">
        <v>466</v>
      </c>
      <c r="N94" s="75" t="s">
        <v>467</v>
      </c>
      <c r="O94" s="75" t="s">
        <v>610</v>
      </c>
      <c r="P94" s="76">
        <v>1</v>
      </c>
      <c r="Q94" s="76">
        <v>1</v>
      </c>
      <c r="R94" s="76">
        <v>1</v>
      </c>
      <c r="S94" s="76">
        <v>1</v>
      </c>
      <c r="T94" s="76">
        <v>1</v>
      </c>
      <c r="U94" s="76">
        <v>1</v>
      </c>
      <c r="V94" s="76">
        <v>1</v>
      </c>
      <c r="W94" s="76">
        <v>0.4</v>
      </c>
      <c r="X94" s="75" t="s">
        <v>300</v>
      </c>
      <c r="Y94" s="75">
        <v>2</v>
      </c>
      <c r="Z94" s="75" t="s">
        <v>41</v>
      </c>
      <c r="AA94" s="75">
        <v>0</v>
      </c>
      <c r="AB94" s="75">
        <v>0</v>
      </c>
      <c r="AC94" s="77">
        <v>1201</v>
      </c>
      <c r="AD94" s="75" t="s">
        <v>42</v>
      </c>
      <c r="AE94" s="78" t="s">
        <v>112</v>
      </c>
      <c r="AF94" s="75" t="s">
        <v>44</v>
      </c>
      <c r="AG94" s="37">
        <f>SUBTOTAL(9,AH94:AL94)</f>
        <v>21506781.390712731</v>
      </c>
      <c r="AH94" s="37">
        <v>1773279</v>
      </c>
      <c r="AI94" s="37">
        <v>2072218</v>
      </c>
      <c r="AJ94" s="37">
        <v>7841636</v>
      </c>
      <c r="AK94" s="37">
        <v>4912352.5884545296</v>
      </c>
      <c r="AL94" s="37">
        <v>4907295.8022582028</v>
      </c>
      <c r="AM94" s="79"/>
      <c r="AN94" s="79"/>
      <c r="AO94" s="79"/>
    </row>
    <row r="95" spans="1:41" s="32" customFormat="1" ht="165" x14ac:dyDescent="0.25">
      <c r="A95" s="4">
        <v>21</v>
      </c>
      <c r="B95" s="4" t="s">
        <v>455</v>
      </c>
      <c r="C95" s="3" t="s">
        <v>714</v>
      </c>
      <c r="D95" s="4" t="s">
        <v>67</v>
      </c>
      <c r="E95" s="4" t="s">
        <v>631</v>
      </c>
      <c r="F95" s="4" t="s">
        <v>632</v>
      </c>
      <c r="G95" s="4" t="s">
        <v>633</v>
      </c>
      <c r="H95" s="4" t="s">
        <v>456</v>
      </c>
      <c r="I95" s="4" t="s">
        <v>387</v>
      </c>
      <c r="J95" s="4" t="s">
        <v>468</v>
      </c>
      <c r="K95" s="4" t="s">
        <v>469</v>
      </c>
      <c r="L95" s="23"/>
      <c r="M95" s="4" t="s">
        <v>628</v>
      </c>
      <c r="N95" s="4" t="s">
        <v>611</v>
      </c>
      <c r="O95" s="4" t="s">
        <v>470</v>
      </c>
      <c r="P95" s="24">
        <v>0.2</v>
      </c>
      <c r="Q95" s="24">
        <v>0.5</v>
      </c>
      <c r="R95" s="4">
        <v>0</v>
      </c>
      <c r="S95" s="4">
        <v>0</v>
      </c>
      <c r="T95" s="4">
        <v>0</v>
      </c>
      <c r="U95" s="4">
        <v>0</v>
      </c>
      <c r="V95" s="4">
        <v>1</v>
      </c>
      <c r="W95" s="11">
        <v>0.1</v>
      </c>
      <c r="X95" s="4" t="s">
        <v>391</v>
      </c>
      <c r="Y95" s="4">
        <v>2</v>
      </c>
      <c r="Z95" s="4" t="s">
        <v>41</v>
      </c>
      <c r="AA95" s="4">
        <v>0</v>
      </c>
      <c r="AB95" s="4">
        <v>0</v>
      </c>
      <c r="AC95" s="10">
        <v>1201</v>
      </c>
      <c r="AD95" s="4" t="s">
        <v>42</v>
      </c>
      <c r="AE95" s="7" t="s">
        <v>411</v>
      </c>
      <c r="AF95" s="4" t="s">
        <v>44</v>
      </c>
      <c r="AG95" s="34">
        <f t="shared" ref="AG95:AG104" si="25">SUBTOTAL(9,AH95:AL95)</f>
        <v>10000000</v>
      </c>
      <c r="AH95" s="34">
        <v>0</v>
      </c>
      <c r="AI95" s="34">
        <v>0</v>
      </c>
      <c r="AJ95" s="34">
        <v>3000000</v>
      </c>
      <c r="AK95" s="34">
        <v>3000000</v>
      </c>
      <c r="AL95" s="34">
        <v>4000000</v>
      </c>
      <c r="AM95" s="1"/>
      <c r="AN95" s="1"/>
      <c r="AO95" s="1"/>
    </row>
    <row r="96" spans="1:41" s="32" customFormat="1" ht="181.5" x14ac:dyDescent="0.25">
      <c r="A96" s="105">
        <v>22</v>
      </c>
      <c r="B96" s="105" t="s">
        <v>455</v>
      </c>
      <c r="C96" s="105" t="s">
        <v>635</v>
      </c>
      <c r="D96" s="105" t="s">
        <v>67</v>
      </c>
      <c r="E96" s="105" t="s">
        <v>715</v>
      </c>
      <c r="F96" s="105" t="s">
        <v>716</v>
      </c>
      <c r="G96" s="105" t="s">
        <v>717</v>
      </c>
      <c r="H96" s="105" t="s">
        <v>456</v>
      </c>
      <c r="I96" s="105" t="s">
        <v>35</v>
      </c>
      <c r="J96" s="105" t="s">
        <v>298</v>
      </c>
      <c r="K96" s="105">
        <v>22</v>
      </c>
      <c r="L96" s="111" t="s">
        <v>612</v>
      </c>
      <c r="M96" s="111"/>
      <c r="N96" s="111" t="s">
        <v>613</v>
      </c>
      <c r="O96" s="111" t="s">
        <v>614</v>
      </c>
      <c r="P96" s="113">
        <v>0.6</v>
      </c>
      <c r="Q96" s="113">
        <v>0.75</v>
      </c>
      <c r="R96" s="113">
        <v>0.6</v>
      </c>
      <c r="S96" s="113">
        <v>0.65</v>
      </c>
      <c r="T96" s="113">
        <v>0.7</v>
      </c>
      <c r="U96" s="113">
        <v>0.75</v>
      </c>
      <c r="V96" s="113">
        <v>0.75</v>
      </c>
      <c r="W96" s="107">
        <v>7.0000000000000007E-2</v>
      </c>
      <c r="X96" s="105" t="s">
        <v>300</v>
      </c>
      <c r="Y96" s="105">
        <v>2</v>
      </c>
      <c r="Z96" s="105" t="s">
        <v>41</v>
      </c>
      <c r="AA96" s="105">
        <v>0</v>
      </c>
      <c r="AB96" s="105">
        <v>0</v>
      </c>
      <c r="AC96" s="110">
        <v>1201</v>
      </c>
      <c r="AD96" s="105" t="s">
        <v>42</v>
      </c>
      <c r="AE96" s="111" t="s">
        <v>112</v>
      </c>
      <c r="AF96" s="105" t="s">
        <v>44</v>
      </c>
      <c r="AG96" s="95">
        <f>SUBTOTAL(9,AH96:AL96)</f>
        <v>1426386685.2972226</v>
      </c>
      <c r="AH96" s="95">
        <f t="shared" ref="AH96:AL96" si="26">+AH97+AH98+AH99+AH100</f>
        <v>141729073</v>
      </c>
      <c r="AI96" s="95">
        <f t="shared" si="26"/>
        <v>270501044</v>
      </c>
      <c r="AJ96" s="95">
        <f t="shared" si="26"/>
        <v>263826574</v>
      </c>
      <c r="AK96" s="95">
        <f t="shared" si="26"/>
        <v>465636405.625283</v>
      </c>
      <c r="AL96" s="95">
        <f t="shared" si="26"/>
        <v>284693588.67193967</v>
      </c>
      <c r="AM96" s="1"/>
      <c r="AN96" s="1"/>
      <c r="AO96" s="1"/>
    </row>
    <row r="97" spans="1:41" s="80" customFormat="1" ht="181.5" x14ac:dyDescent="0.25">
      <c r="A97" s="75">
        <v>22</v>
      </c>
      <c r="B97" s="75" t="s">
        <v>455</v>
      </c>
      <c r="C97" s="75" t="s">
        <v>635</v>
      </c>
      <c r="D97" s="75" t="s">
        <v>67</v>
      </c>
      <c r="E97" s="75" t="s">
        <v>715</v>
      </c>
      <c r="F97" s="75" t="s">
        <v>716</v>
      </c>
      <c r="G97" s="75" t="s">
        <v>717</v>
      </c>
      <c r="H97" s="75" t="s">
        <v>456</v>
      </c>
      <c r="I97" s="75" t="s">
        <v>35</v>
      </c>
      <c r="J97" s="75" t="s">
        <v>298</v>
      </c>
      <c r="K97" s="75" t="s">
        <v>471</v>
      </c>
      <c r="L97" s="82"/>
      <c r="M97" s="75" t="s">
        <v>615</v>
      </c>
      <c r="N97" s="75" t="s">
        <v>616</v>
      </c>
      <c r="O97" s="75" t="s">
        <v>472</v>
      </c>
      <c r="P97" s="76">
        <v>1</v>
      </c>
      <c r="Q97" s="76">
        <v>1</v>
      </c>
      <c r="R97" s="76">
        <v>1</v>
      </c>
      <c r="S97" s="76">
        <v>1</v>
      </c>
      <c r="T97" s="76">
        <v>1</v>
      </c>
      <c r="U97" s="76">
        <v>1</v>
      </c>
      <c r="V97" s="76">
        <v>1</v>
      </c>
      <c r="W97" s="76">
        <v>0.7</v>
      </c>
      <c r="X97" s="75" t="s">
        <v>473</v>
      </c>
      <c r="Y97" s="75">
        <v>2</v>
      </c>
      <c r="Z97" s="75" t="s">
        <v>41</v>
      </c>
      <c r="AA97" s="75">
        <v>0</v>
      </c>
      <c r="AB97" s="75">
        <v>0</v>
      </c>
      <c r="AC97" s="77">
        <v>1201</v>
      </c>
      <c r="AD97" s="75" t="s">
        <v>42</v>
      </c>
      <c r="AE97" s="78" t="s">
        <v>112</v>
      </c>
      <c r="AF97" s="75" t="s">
        <v>44</v>
      </c>
      <c r="AG97" s="37">
        <f>SUBTOTAL(9,AH97:AL97)</f>
        <v>1123595552.2972226</v>
      </c>
      <c r="AH97" s="37">
        <v>141429073</v>
      </c>
      <c r="AI97" s="37">
        <v>270051044</v>
      </c>
      <c r="AJ97" s="37">
        <v>223376574</v>
      </c>
      <c r="AK97" s="37">
        <v>244495272.62528303</v>
      </c>
      <c r="AL97" s="37">
        <v>244243588.67193967</v>
      </c>
      <c r="AM97" s="79"/>
      <c r="AN97" s="79"/>
      <c r="AO97" s="79"/>
    </row>
    <row r="98" spans="1:41" s="32" customFormat="1" ht="181.5" x14ac:dyDescent="0.25">
      <c r="A98" s="4">
        <v>22</v>
      </c>
      <c r="B98" s="4" t="s">
        <v>455</v>
      </c>
      <c r="C98" s="4" t="s">
        <v>635</v>
      </c>
      <c r="D98" s="4" t="s">
        <v>67</v>
      </c>
      <c r="E98" s="4" t="s">
        <v>715</v>
      </c>
      <c r="F98" s="4" t="s">
        <v>716</v>
      </c>
      <c r="G98" s="4" t="s">
        <v>717</v>
      </c>
      <c r="H98" s="4" t="s">
        <v>456</v>
      </c>
      <c r="I98" s="4" t="s">
        <v>387</v>
      </c>
      <c r="J98" s="4" t="s">
        <v>408</v>
      </c>
      <c r="K98" s="4" t="s">
        <v>474</v>
      </c>
      <c r="L98" s="19"/>
      <c r="M98" s="4" t="s">
        <v>475</v>
      </c>
      <c r="N98" s="4" t="s">
        <v>476</v>
      </c>
      <c r="O98" s="4" t="s">
        <v>477</v>
      </c>
      <c r="P98" s="11">
        <v>0</v>
      </c>
      <c r="Q98" s="11">
        <v>0.05</v>
      </c>
      <c r="R98" s="11">
        <v>0</v>
      </c>
      <c r="S98" s="11">
        <v>0</v>
      </c>
      <c r="T98" s="11">
        <v>0.02</v>
      </c>
      <c r="U98" s="11">
        <v>0.03</v>
      </c>
      <c r="V98" s="11">
        <v>0.05</v>
      </c>
      <c r="W98" s="11">
        <v>0.1</v>
      </c>
      <c r="X98" s="4" t="s">
        <v>391</v>
      </c>
      <c r="Y98" s="4">
        <v>2</v>
      </c>
      <c r="Z98" s="4" t="s">
        <v>41</v>
      </c>
      <c r="AA98" s="4">
        <v>0</v>
      </c>
      <c r="AB98" s="4">
        <v>0</v>
      </c>
      <c r="AC98" s="10">
        <v>1201</v>
      </c>
      <c r="AD98" s="4" t="s">
        <v>42</v>
      </c>
      <c r="AE98" s="7" t="s">
        <v>112</v>
      </c>
      <c r="AF98" s="4" t="s">
        <v>44</v>
      </c>
      <c r="AG98" s="34">
        <f t="shared" si="25"/>
        <v>120000000</v>
      </c>
      <c r="AH98" s="34">
        <v>0</v>
      </c>
      <c r="AI98" s="34">
        <v>0</v>
      </c>
      <c r="AJ98" s="34">
        <v>40000000</v>
      </c>
      <c r="AK98" s="34">
        <v>40000000</v>
      </c>
      <c r="AL98" s="34">
        <v>40000000</v>
      </c>
      <c r="AM98" s="1"/>
      <c r="AN98" s="1"/>
      <c r="AO98" s="1"/>
    </row>
    <row r="99" spans="1:41" s="32" customFormat="1" ht="181.5" x14ac:dyDescent="0.25">
      <c r="A99" s="15" t="s">
        <v>602</v>
      </c>
      <c r="B99" s="15" t="s">
        <v>478</v>
      </c>
      <c r="C99" s="15" t="s">
        <v>635</v>
      </c>
      <c r="D99" s="15" t="s">
        <v>67</v>
      </c>
      <c r="E99" s="15" t="s">
        <v>715</v>
      </c>
      <c r="F99" s="15" t="s">
        <v>716</v>
      </c>
      <c r="G99" s="15" t="s">
        <v>717</v>
      </c>
      <c r="H99" s="15" t="s">
        <v>456</v>
      </c>
      <c r="I99" s="5" t="s">
        <v>59</v>
      </c>
      <c r="J99" s="15" t="s">
        <v>479</v>
      </c>
      <c r="K99" s="15" t="s">
        <v>480</v>
      </c>
      <c r="L99" s="5"/>
      <c r="M99" s="5" t="s">
        <v>617</v>
      </c>
      <c r="N99" s="5" t="s">
        <v>618</v>
      </c>
      <c r="O99" s="5" t="s">
        <v>619</v>
      </c>
      <c r="P99" s="13">
        <v>87</v>
      </c>
      <c r="Q99" s="13">
        <v>0.34</v>
      </c>
      <c r="R99" s="13">
        <v>0.34</v>
      </c>
      <c r="S99" s="13">
        <v>0.34</v>
      </c>
      <c r="T99" s="13">
        <v>0.34</v>
      </c>
      <c r="U99" s="13">
        <v>0.09</v>
      </c>
      <c r="V99" s="13">
        <v>0.34</v>
      </c>
      <c r="W99" s="13">
        <v>0.1</v>
      </c>
      <c r="X99" s="5" t="s">
        <v>397</v>
      </c>
      <c r="Y99" s="5">
        <v>2</v>
      </c>
      <c r="Z99" s="5" t="s">
        <v>41</v>
      </c>
      <c r="AA99" s="5">
        <v>0</v>
      </c>
      <c r="AB99" s="5" t="s">
        <v>65</v>
      </c>
      <c r="AC99" s="14">
        <v>0</v>
      </c>
      <c r="AD99" s="5" t="s">
        <v>66</v>
      </c>
      <c r="AE99" s="15" t="s">
        <v>43</v>
      </c>
      <c r="AF99" s="5"/>
      <c r="AG99" s="36">
        <f t="shared" si="25"/>
        <v>2100000</v>
      </c>
      <c r="AH99" s="36">
        <v>300000</v>
      </c>
      <c r="AI99" s="36">
        <v>450000</v>
      </c>
      <c r="AJ99" s="36">
        <v>450000</v>
      </c>
      <c r="AK99" s="36">
        <v>450000</v>
      </c>
      <c r="AL99" s="36">
        <v>450000</v>
      </c>
      <c r="AM99" s="2"/>
      <c r="AN99" s="1"/>
      <c r="AO99" s="1"/>
    </row>
    <row r="100" spans="1:41" s="32" customFormat="1" ht="181.5" x14ac:dyDescent="0.25">
      <c r="A100" s="6">
        <v>22</v>
      </c>
      <c r="B100" s="6" t="s">
        <v>455</v>
      </c>
      <c r="C100" s="6" t="s">
        <v>635</v>
      </c>
      <c r="D100" s="6" t="s">
        <v>67</v>
      </c>
      <c r="E100" s="6" t="s">
        <v>715</v>
      </c>
      <c r="F100" s="6" t="s">
        <v>716</v>
      </c>
      <c r="G100" s="6" t="s">
        <v>717</v>
      </c>
      <c r="H100" s="6" t="s">
        <v>456</v>
      </c>
      <c r="I100" s="6" t="s">
        <v>151</v>
      </c>
      <c r="J100" s="6" t="s">
        <v>151</v>
      </c>
      <c r="K100" s="6">
        <v>22.2</v>
      </c>
      <c r="L100" s="6"/>
      <c r="M100" s="6" t="s">
        <v>629</v>
      </c>
      <c r="N100" s="6" t="s">
        <v>620</v>
      </c>
      <c r="O100" s="6" t="s">
        <v>56</v>
      </c>
      <c r="P100" s="6">
        <v>0</v>
      </c>
      <c r="Q100" s="6">
        <v>1</v>
      </c>
      <c r="R100" s="6">
        <v>0</v>
      </c>
      <c r="S100" s="6">
        <v>0</v>
      </c>
      <c r="T100" s="6">
        <v>0</v>
      </c>
      <c r="U100" s="6">
        <v>1</v>
      </c>
      <c r="V100" s="6">
        <v>0</v>
      </c>
      <c r="W100" s="17">
        <v>0.1</v>
      </c>
      <c r="X100" s="6" t="s">
        <v>437</v>
      </c>
      <c r="Y100" s="6">
        <v>2</v>
      </c>
      <c r="Z100" s="6" t="s">
        <v>41</v>
      </c>
      <c r="AA100" s="6">
        <v>0</v>
      </c>
      <c r="AB100" s="6">
        <v>0</v>
      </c>
      <c r="AC100" s="18">
        <v>1201</v>
      </c>
      <c r="AD100" s="6" t="s">
        <v>42</v>
      </c>
      <c r="AE100" s="16" t="s">
        <v>112</v>
      </c>
      <c r="AF100" s="6" t="s">
        <v>44</v>
      </c>
      <c r="AG100" s="35">
        <f t="shared" si="25"/>
        <v>180691133</v>
      </c>
      <c r="AH100" s="35">
        <v>0</v>
      </c>
      <c r="AI100" s="35">
        <v>0</v>
      </c>
      <c r="AJ100" s="35">
        <v>0</v>
      </c>
      <c r="AK100" s="35">
        <v>180691133</v>
      </c>
      <c r="AL100" s="35">
        <v>0</v>
      </c>
      <c r="AM100" s="1"/>
      <c r="AN100" s="1"/>
      <c r="AO100" s="1"/>
    </row>
    <row r="101" spans="1:41" s="32" customFormat="1" ht="165" x14ac:dyDescent="0.25">
      <c r="A101" s="105">
        <v>23</v>
      </c>
      <c r="B101" s="105" t="s">
        <v>455</v>
      </c>
      <c r="C101" s="105" t="s">
        <v>635</v>
      </c>
      <c r="D101" s="105" t="s">
        <v>67</v>
      </c>
      <c r="E101" s="105" t="s">
        <v>715</v>
      </c>
      <c r="F101" s="105" t="s">
        <v>747</v>
      </c>
      <c r="G101" s="105" t="s">
        <v>748</v>
      </c>
      <c r="H101" s="105" t="s">
        <v>456</v>
      </c>
      <c r="I101" s="105" t="s">
        <v>35</v>
      </c>
      <c r="J101" s="105" t="s">
        <v>481</v>
      </c>
      <c r="K101" s="105">
        <v>23</v>
      </c>
      <c r="L101" s="111" t="s">
        <v>776</v>
      </c>
      <c r="M101" s="111"/>
      <c r="N101" s="111" t="s">
        <v>482</v>
      </c>
      <c r="O101" s="111" t="s">
        <v>483</v>
      </c>
      <c r="P101" s="107">
        <v>1</v>
      </c>
      <c r="Q101" s="107">
        <v>1</v>
      </c>
      <c r="R101" s="107">
        <v>1</v>
      </c>
      <c r="S101" s="107">
        <v>1</v>
      </c>
      <c r="T101" s="107">
        <v>1</v>
      </c>
      <c r="U101" s="107">
        <v>1</v>
      </c>
      <c r="V101" s="107">
        <v>1</v>
      </c>
      <c r="W101" s="107">
        <v>0.02</v>
      </c>
      <c r="X101" s="105" t="s">
        <v>300</v>
      </c>
      <c r="Y101" s="105">
        <v>2</v>
      </c>
      <c r="Z101" s="105" t="s">
        <v>41</v>
      </c>
      <c r="AA101" s="105">
        <v>0</v>
      </c>
      <c r="AB101" s="105">
        <v>0</v>
      </c>
      <c r="AC101" s="110">
        <v>1201</v>
      </c>
      <c r="AD101" s="105" t="s">
        <v>42</v>
      </c>
      <c r="AE101" s="111" t="s">
        <v>112</v>
      </c>
      <c r="AF101" s="105">
        <v>20</v>
      </c>
      <c r="AG101" s="95">
        <f>SUBTOTAL(9,AH101:AL101)</f>
        <v>22395859.234870721</v>
      </c>
      <c r="AH101" s="95">
        <f t="shared" ref="AH101:AL101" si="27">+AH102+AH103+AH104</f>
        <v>3551487</v>
      </c>
      <c r="AI101" s="95">
        <f t="shared" si="27"/>
        <v>3232046</v>
      </c>
      <c r="AJ101" s="95">
        <f t="shared" si="27"/>
        <v>5727005</v>
      </c>
      <c r="AK101" s="95">
        <f t="shared" si="27"/>
        <v>4944639.4574502213</v>
      </c>
      <c r="AL101" s="95">
        <f t="shared" si="27"/>
        <v>4940681.7774204975</v>
      </c>
      <c r="AM101" s="1"/>
      <c r="AN101" s="1"/>
      <c r="AO101" s="1"/>
    </row>
    <row r="102" spans="1:41" s="80" customFormat="1" ht="148.5" x14ac:dyDescent="0.25">
      <c r="A102" s="75">
        <v>23</v>
      </c>
      <c r="B102" s="75" t="s">
        <v>455</v>
      </c>
      <c r="C102" s="75" t="s">
        <v>635</v>
      </c>
      <c r="D102" s="75" t="s">
        <v>67</v>
      </c>
      <c r="E102" s="75" t="s">
        <v>715</v>
      </c>
      <c r="F102" s="75" t="s">
        <v>747</v>
      </c>
      <c r="G102" s="75" t="s">
        <v>748</v>
      </c>
      <c r="H102" s="75" t="s">
        <v>456</v>
      </c>
      <c r="I102" s="75" t="s">
        <v>35</v>
      </c>
      <c r="J102" s="75" t="s">
        <v>481</v>
      </c>
      <c r="K102" s="75" t="s">
        <v>484</v>
      </c>
      <c r="L102" s="75"/>
      <c r="M102" s="75" t="s">
        <v>485</v>
      </c>
      <c r="N102" s="75" t="s">
        <v>486</v>
      </c>
      <c r="O102" s="75" t="s">
        <v>487</v>
      </c>
      <c r="P102" s="76">
        <v>1</v>
      </c>
      <c r="Q102" s="76">
        <v>1</v>
      </c>
      <c r="R102" s="76">
        <v>1</v>
      </c>
      <c r="S102" s="76">
        <v>1</v>
      </c>
      <c r="T102" s="76">
        <v>1</v>
      </c>
      <c r="U102" s="76">
        <v>1</v>
      </c>
      <c r="V102" s="76">
        <v>1</v>
      </c>
      <c r="W102" s="76">
        <v>0.7</v>
      </c>
      <c r="X102" s="75" t="s">
        <v>300</v>
      </c>
      <c r="Y102" s="75">
        <v>2</v>
      </c>
      <c r="Z102" s="75" t="s">
        <v>41</v>
      </c>
      <c r="AA102" s="75">
        <v>0</v>
      </c>
      <c r="AB102" s="75">
        <v>0</v>
      </c>
      <c r="AC102" s="77">
        <v>1201</v>
      </c>
      <c r="AD102" s="75" t="s">
        <v>42</v>
      </c>
      <c r="AE102" s="78" t="s">
        <v>112</v>
      </c>
      <c r="AF102" s="75">
        <v>20</v>
      </c>
      <c r="AG102" s="37">
        <f>SUBTOTAL(9,AH102:AL102)</f>
        <v>18902559.234870721</v>
      </c>
      <c r="AH102" s="37">
        <v>3458187</v>
      </c>
      <c r="AI102" s="37">
        <v>3132046</v>
      </c>
      <c r="AJ102" s="37">
        <v>4627005</v>
      </c>
      <c r="AK102" s="37">
        <v>3844639.4574502213</v>
      </c>
      <c r="AL102" s="37">
        <v>3840681.7774204975</v>
      </c>
      <c r="AM102" s="79"/>
      <c r="AN102" s="79"/>
      <c r="AO102" s="79"/>
    </row>
    <row r="103" spans="1:41" s="32" customFormat="1" ht="148.5" x14ac:dyDescent="0.25">
      <c r="A103" s="4">
        <v>23</v>
      </c>
      <c r="B103" s="4" t="s">
        <v>455</v>
      </c>
      <c r="C103" s="4" t="s">
        <v>635</v>
      </c>
      <c r="D103" s="4" t="s">
        <v>67</v>
      </c>
      <c r="E103" s="4" t="s">
        <v>715</v>
      </c>
      <c r="F103" s="4" t="s">
        <v>747</v>
      </c>
      <c r="G103" s="4" t="s">
        <v>748</v>
      </c>
      <c r="H103" s="4" t="s">
        <v>456</v>
      </c>
      <c r="I103" s="4" t="s">
        <v>488</v>
      </c>
      <c r="J103" s="4" t="s">
        <v>488</v>
      </c>
      <c r="K103" s="4" t="s">
        <v>489</v>
      </c>
      <c r="L103" s="4"/>
      <c r="M103" s="4" t="s">
        <v>490</v>
      </c>
      <c r="N103" s="4" t="s">
        <v>491</v>
      </c>
      <c r="O103" s="4" t="s">
        <v>56</v>
      </c>
      <c r="P103" s="4">
        <v>0</v>
      </c>
      <c r="Q103" s="4">
        <v>10</v>
      </c>
      <c r="R103" s="26">
        <v>0</v>
      </c>
      <c r="S103" s="26">
        <v>0</v>
      </c>
      <c r="T103" s="26">
        <v>3</v>
      </c>
      <c r="U103" s="26">
        <v>3</v>
      </c>
      <c r="V103" s="26">
        <v>4</v>
      </c>
      <c r="W103" s="11">
        <v>0.2</v>
      </c>
      <c r="X103" s="4" t="s">
        <v>492</v>
      </c>
      <c r="Y103" s="4">
        <v>2</v>
      </c>
      <c r="Z103" s="4" t="s">
        <v>41</v>
      </c>
      <c r="AA103" s="4">
        <v>0</v>
      </c>
      <c r="AB103" s="4">
        <v>0</v>
      </c>
      <c r="AC103" s="10">
        <v>1201</v>
      </c>
      <c r="AD103" s="4" t="s">
        <v>42</v>
      </c>
      <c r="AE103" s="7" t="s">
        <v>112</v>
      </c>
      <c r="AF103" s="4" t="s">
        <v>44</v>
      </c>
      <c r="AG103" s="34">
        <f t="shared" si="25"/>
        <v>3000000</v>
      </c>
      <c r="AH103" s="34">
        <v>0</v>
      </c>
      <c r="AI103" s="34">
        <v>0</v>
      </c>
      <c r="AJ103" s="34">
        <v>1000000</v>
      </c>
      <c r="AK103" s="34">
        <v>1000000</v>
      </c>
      <c r="AL103" s="34">
        <v>1000000</v>
      </c>
      <c r="AM103" s="1"/>
      <c r="AN103" s="1"/>
      <c r="AO103" s="1"/>
    </row>
    <row r="104" spans="1:41" s="32" customFormat="1" ht="148.5" x14ac:dyDescent="0.25">
      <c r="A104" s="15" t="s">
        <v>603</v>
      </c>
      <c r="B104" s="15" t="s">
        <v>455</v>
      </c>
      <c r="C104" s="15" t="s">
        <v>635</v>
      </c>
      <c r="D104" s="15" t="s">
        <v>67</v>
      </c>
      <c r="E104" s="15" t="s">
        <v>715</v>
      </c>
      <c r="F104" s="15" t="s">
        <v>747</v>
      </c>
      <c r="G104" s="15" t="s">
        <v>748</v>
      </c>
      <c r="H104" s="15" t="s">
        <v>456</v>
      </c>
      <c r="I104" s="5" t="s">
        <v>59</v>
      </c>
      <c r="J104" s="15" t="s">
        <v>479</v>
      </c>
      <c r="K104" s="15" t="s">
        <v>493</v>
      </c>
      <c r="L104" s="5"/>
      <c r="M104" s="5" t="s">
        <v>494</v>
      </c>
      <c r="N104" s="5" t="s">
        <v>495</v>
      </c>
      <c r="O104" s="5" t="s">
        <v>496</v>
      </c>
      <c r="P104" s="13">
        <v>0</v>
      </c>
      <c r="Q104" s="13">
        <v>1</v>
      </c>
      <c r="R104" s="13">
        <v>1</v>
      </c>
      <c r="S104" s="13">
        <v>1</v>
      </c>
      <c r="T104" s="13">
        <v>1</v>
      </c>
      <c r="U104" s="13">
        <v>0.09</v>
      </c>
      <c r="V104" s="13">
        <v>1</v>
      </c>
      <c r="W104" s="13">
        <v>0.1</v>
      </c>
      <c r="X104" s="5" t="s">
        <v>397</v>
      </c>
      <c r="Y104" s="5">
        <v>2</v>
      </c>
      <c r="Z104" s="5" t="s">
        <v>41</v>
      </c>
      <c r="AA104" s="5">
        <v>0</v>
      </c>
      <c r="AB104" s="5" t="s">
        <v>65</v>
      </c>
      <c r="AC104" s="14">
        <v>0</v>
      </c>
      <c r="AD104" s="5" t="s">
        <v>66</v>
      </c>
      <c r="AE104" s="15" t="s">
        <v>43</v>
      </c>
      <c r="AF104" s="5"/>
      <c r="AG104" s="36">
        <f t="shared" si="25"/>
        <v>493300</v>
      </c>
      <c r="AH104" s="36">
        <v>93300</v>
      </c>
      <c r="AI104" s="36">
        <v>100000</v>
      </c>
      <c r="AJ104" s="36">
        <v>100000</v>
      </c>
      <c r="AK104" s="36">
        <v>100000</v>
      </c>
      <c r="AL104" s="36">
        <v>100000</v>
      </c>
      <c r="AM104" s="1"/>
      <c r="AN104" s="1"/>
      <c r="AO104" s="1"/>
    </row>
    <row r="105" spans="1:41" s="32" customFormat="1" ht="165" x14ac:dyDescent="0.25">
      <c r="A105" s="105">
        <v>24</v>
      </c>
      <c r="B105" s="105" t="s">
        <v>497</v>
      </c>
      <c r="C105" s="105" t="s">
        <v>643</v>
      </c>
      <c r="D105" s="105" t="s">
        <v>498</v>
      </c>
      <c r="E105" s="105" t="s">
        <v>499</v>
      </c>
      <c r="F105" s="105" t="s">
        <v>500</v>
      </c>
      <c r="G105" s="105" t="s">
        <v>501</v>
      </c>
      <c r="H105" s="105" t="s">
        <v>502</v>
      </c>
      <c r="I105" s="105" t="s">
        <v>35</v>
      </c>
      <c r="J105" s="105" t="s">
        <v>503</v>
      </c>
      <c r="K105" s="105">
        <v>24</v>
      </c>
      <c r="L105" s="111" t="s">
        <v>504</v>
      </c>
      <c r="M105" s="127"/>
      <c r="N105" s="111" t="s">
        <v>505</v>
      </c>
      <c r="O105" s="111" t="s">
        <v>56</v>
      </c>
      <c r="P105" s="128">
        <v>1120</v>
      </c>
      <c r="Q105" s="128">
        <v>168000</v>
      </c>
      <c r="R105" s="128">
        <v>2100</v>
      </c>
      <c r="S105" s="128">
        <v>63000</v>
      </c>
      <c r="T105" s="128">
        <v>105000</v>
      </c>
      <c r="U105" s="128">
        <v>140000</v>
      </c>
      <c r="V105" s="128">
        <v>168000</v>
      </c>
      <c r="W105" s="107">
        <v>0.01</v>
      </c>
      <c r="X105" s="105" t="s">
        <v>506</v>
      </c>
      <c r="Y105" s="105">
        <v>2</v>
      </c>
      <c r="Z105" s="105" t="s">
        <v>41</v>
      </c>
      <c r="AA105" s="105">
        <v>0</v>
      </c>
      <c r="AB105" s="105">
        <v>0</v>
      </c>
      <c r="AC105" s="110">
        <v>1201</v>
      </c>
      <c r="AD105" s="105" t="s">
        <v>42</v>
      </c>
      <c r="AE105" s="111" t="s">
        <v>507</v>
      </c>
      <c r="AF105" s="105" t="s">
        <v>44</v>
      </c>
      <c r="AG105" s="95">
        <f>SUBTOTAL(9,AH105:AL105)</f>
        <v>87259179.761705399</v>
      </c>
      <c r="AH105" s="95">
        <f t="shared" ref="AH105:AL105" si="28">+AH106+AH107</f>
        <v>10862340</v>
      </c>
      <c r="AI105" s="95">
        <f t="shared" si="28"/>
        <v>1964731</v>
      </c>
      <c r="AJ105" s="95">
        <f t="shared" si="28"/>
        <v>3153590</v>
      </c>
      <c r="AK105" s="95">
        <f t="shared" si="28"/>
        <v>35640564.738737792</v>
      </c>
      <c r="AL105" s="95">
        <f t="shared" si="28"/>
        <v>35637954.022967599</v>
      </c>
      <c r="AM105" s="1"/>
      <c r="AN105" s="1"/>
      <c r="AO105" s="1"/>
    </row>
    <row r="106" spans="1:41" s="80" customFormat="1" ht="132" x14ac:dyDescent="0.25">
      <c r="A106" s="75">
        <v>24</v>
      </c>
      <c r="B106" s="75" t="s">
        <v>497</v>
      </c>
      <c r="C106" s="75" t="s">
        <v>643</v>
      </c>
      <c r="D106" s="75" t="s">
        <v>498</v>
      </c>
      <c r="E106" s="75" t="s">
        <v>499</v>
      </c>
      <c r="F106" s="75" t="s">
        <v>500</v>
      </c>
      <c r="G106" s="75"/>
      <c r="H106" s="75" t="s">
        <v>502</v>
      </c>
      <c r="I106" s="75" t="s">
        <v>35</v>
      </c>
      <c r="J106" s="75" t="s">
        <v>503</v>
      </c>
      <c r="K106" s="75" t="s">
        <v>508</v>
      </c>
      <c r="L106" s="75"/>
      <c r="M106" s="75" t="s">
        <v>600</v>
      </c>
      <c r="N106" s="75" t="s">
        <v>509</v>
      </c>
      <c r="O106" s="75" t="s">
        <v>56</v>
      </c>
      <c r="P106" s="77">
        <v>2</v>
      </c>
      <c r="Q106" s="75">
        <v>48</v>
      </c>
      <c r="R106" s="75">
        <f>3</f>
        <v>3</v>
      </c>
      <c r="S106" s="75">
        <f>18+R106</f>
        <v>21</v>
      </c>
      <c r="T106" s="75">
        <f>14+S106</f>
        <v>35</v>
      </c>
      <c r="U106" s="75">
        <f>11+T106</f>
        <v>46</v>
      </c>
      <c r="V106" s="75">
        <f>2+U106</f>
        <v>48</v>
      </c>
      <c r="W106" s="76">
        <v>0.95</v>
      </c>
      <c r="X106" s="75" t="s">
        <v>506</v>
      </c>
      <c r="Y106" s="78">
        <v>2</v>
      </c>
      <c r="Z106" s="75" t="s">
        <v>41</v>
      </c>
      <c r="AA106" s="78">
        <v>0</v>
      </c>
      <c r="AB106" s="75">
        <v>0</v>
      </c>
      <c r="AC106" s="77">
        <v>1201</v>
      </c>
      <c r="AD106" s="75" t="s">
        <v>42</v>
      </c>
      <c r="AE106" s="78" t="s">
        <v>112</v>
      </c>
      <c r="AF106" s="75" t="s">
        <v>44</v>
      </c>
      <c r="AG106" s="37">
        <f>SUBTOTAL(9,AH106:AL106)</f>
        <v>21050345.561705384</v>
      </c>
      <c r="AH106" s="37">
        <v>10862340</v>
      </c>
      <c r="AI106" s="37">
        <v>1964731</v>
      </c>
      <c r="AJ106" s="37">
        <v>3153590</v>
      </c>
      <c r="AK106" s="37">
        <v>2536147.638737788</v>
      </c>
      <c r="AL106" s="37">
        <v>2533536.9229675969</v>
      </c>
      <c r="AM106" s="79"/>
      <c r="AN106" s="79"/>
      <c r="AO106" s="79"/>
    </row>
    <row r="107" spans="1:41" s="32" customFormat="1" ht="148.5" x14ac:dyDescent="0.25">
      <c r="A107" s="22">
        <v>24</v>
      </c>
      <c r="B107" s="22" t="s">
        <v>497</v>
      </c>
      <c r="C107" s="22" t="s">
        <v>643</v>
      </c>
      <c r="D107" s="22" t="s">
        <v>498</v>
      </c>
      <c r="E107" s="22" t="s">
        <v>499</v>
      </c>
      <c r="F107" s="22" t="s">
        <v>500</v>
      </c>
      <c r="G107" s="22"/>
      <c r="H107" s="22" t="s">
        <v>502</v>
      </c>
      <c r="I107" s="4" t="s">
        <v>263</v>
      </c>
      <c r="J107" s="4" t="s">
        <v>263</v>
      </c>
      <c r="K107" s="25"/>
      <c r="L107" s="8"/>
      <c r="M107" s="22" t="s">
        <v>510</v>
      </c>
      <c r="N107" s="22" t="s">
        <v>511</v>
      </c>
      <c r="O107" s="22" t="s">
        <v>56</v>
      </c>
      <c r="P107" s="4" t="s">
        <v>512</v>
      </c>
      <c r="Q107" s="4" t="s">
        <v>513</v>
      </c>
      <c r="R107" s="4">
        <v>0</v>
      </c>
      <c r="S107" s="4">
        <v>0</v>
      </c>
      <c r="T107" s="4">
        <v>0</v>
      </c>
      <c r="U107" s="4" t="s">
        <v>514</v>
      </c>
      <c r="V107" s="4" t="s">
        <v>513</v>
      </c>
      <c r="W107" s="11">
        <v>0.05</v>
      </c>
      <c r="X107" s="22" t="s">
        <v>515</v>
      </c>
      <c r="Y107" s="4">
        <v>2</v>
      </c>
      <c r="Z107" s="4" t="s">
        <v>41</v>
      </c>
      <c r="AA107" s="4">
        <v>0</v>
      </c>
      <c r="AB107" s="4">
        <v>0</v>
      </c>
      <c r="AC107" s="8">
        <v>1201</v>
      </c>
      <c r="AD107" s="8" t="s">
        <v>42</v>
      </c>
      <c r="AE107" s="8" t="s">
        <v>516</v>
      </c>
      <c r="AF107" s="8" t="s">
        <v>44</v>
      </c>
      <c r="AG107" s="21">
        <v>66208834.200000003</v>
      </c>
      <c r="AH107" s="21">
        <v>0</v>
      </c>
      <c r="AI107" s="21">
        <v>0</v>
      </c>
      <c r="AJ107" s="21">
        <v>0</v>
      </c>
      <c r="AK107" s="21">
        <v>33104417.100000001</v>
      </c>
      <c r="AL107" s="21">
        <v>33104417.100000001</v>
      </c>
      <c r="AM107" s="1"/>
      <c r="AN107" s="1"/>
      <c r="AO107" s="1"/>
    </row>
    <row r="108" spans="1:41" s="32" customFormat="1" ht="165" x14ac:dyDescent="0.25">
      <c r="A108" s="105">
        <v>25</v>
      </c>
      <c r="B108" s="105" t="s">
        <v>285</v>
      </c>
      <c r="C108" s="105" t="s">
        <v>100</v>
      </c>
      <c r="D108" s="105" t="s">
        <v>413</v>
      </c>
      <c r="E108" s="105" t="s">
        <v>647</v>
      </c>
      <c r="F108" s="105" t="s">
        <v>648</v>
      </c>
      <c r="G108" s="105" t="s">
        <v>649</v>
      </c>
      <c r="H108" s="105" t="s">
        <v>517</v>
      </c>
      <c r="I108" s="105" t="s">
        <v>35</v>
      </c>
      <c r="J108" s="106" t="s">
        <v>106</v>
      </c>
      <c r="K108" s="106">
        <v>25</v>
      </c>
      <c r="L108" s="111" t="s">
        <v>518</v>
      </c>
      <c r="M108" s="111"/>
      <c r="N108" s="106" t="s">
        <v>519</v>
      </c>
      <c r="O108" s="106" t="s">
        <v>650</v>
      </c>
      <c r="P108" s="107">
        <v>1</v>
      </c>
      <c r="Q108" s="107">
        <v>1</v>
      </c>
      <c r="R108" s="107">
        <v>1</v>
      </c>
      <c r="S108" s="107">
        <v>1</v>
      </c>
      <c r="T108" s="107">
        <v>1</v>
      </c>
      <c r="U108" s="107">
        <v>1</v>
      </c>
      <c r="V108" s="107">
        <v>1</v>
      </c>
      <c r="W108" s="107">
        <v>0.01</v>
      </c>
      <c r="X108" s="105" t="s">
        <v>111</v>
      </c>
      <c r="Y108" s="111">
        <v>2</v>
      </c>
      <c r="Z108" s="111" t="s">
        <v>41</v>
      </c>
      <c r="AA108" s="111">
        <v>0</v>
      </c>
      <c r="AB108" s="111">
        <v>0</v>
      </c>
      <c r="AC108" s="110">
        <v>1201</v>
      </c>
      <c r="AD108" s="111" t="s">
        <v>42</v>
      </c>
      <c r="AE108" s="111" t="s">
        <v>411</v>
      </c>
      <c r="AF108" s="105">
        <v>22.23</v>
      </c>
      <c r="AG108" s="95">
        <f t="shared" ref="AG108:AG113" si="29">SUBTOTAL(9,AH108:AL108)</f>
        <v>86911186.778481305</v>
      </c>
      <c r="AH108" s="95">
        <f t="shared" ref="AH108:AL108" si="30">+AH109+AH110</f>
        <v>1191357</v>
      </c>
      <c r="AI108" s="95">
        <f t="shared" si="30"/>
        <v>32691027</v>
      </c>
      <c r="AJ108" s="95">
        <f t="shared" si="30"/>
        <v>7526832.4199999999</v>
      </c>
      <c r="AK108" s="95">
        <f t="shared" si="30"/>
        <v>22759810.691078305</v>
      </c>
      <c r="AL108" s="95">
        <f t="shared" si="30"/>
        <v>22742159.667403005</v>
      </c>
      <c r="AM108" s="1"/>
      <c r="AN108" s="1"/>
      <c r="AO108" s="1"/>
    </row>
    <row r="109" spans="1:41" s="80" customFormat="1" ht="148.5" x14ac:dyDescent="0.25">
      <c r="A109" s="75">
        <v>25</v>
      </c>
      <c r="B109" s="75" t="s">
        <v>285</v>
      </c>
      <c r="C109" s="75" t="s">
        <v>100</v>
      </c>
      <c r="D109" s="75" t="s">
        <v>413</v>
      </c>
      <c r="E109" s="75" t="s">
        <v>647</v>
      </c>
      <c r="F109" s="75" t="s">
        <v>648</v>
      </c>
      <c r="G109" s="85" t="s">
        <v>649</v>
      </c>
      <c r="H109" s="75" t="s">
        <v>517</v>
      </c>
      <c r="I109" s="75" t="s">
        <v>35</v>
      </c>
      <c r="J109" s="75" t="s">
        <v>106</v>
      </c>
      <c r="K109" s="75" t="s">
        <v>520</v>
      </c>
      <c r="L109" s="75"/>
      <c r="M109" s="75" t="s">
        <v>521</v>
      </c>
      <c r="N109" s="75" t="s">
        <v>522</v>
      </c>
      <c r="O109" s="75" t="s">
        <v>523</v>
      </c>
      <c r="P109" s="76">
        <v>1</v>
      </c>
      <c r="Q109" s="76">
        <v>1</v>
      </c>
      <c r="R109" s="76">
        <v>1</v>
      </c>
      <c r="S109" s="76">
        <v>1</v>
      </c>
      <c r="T109" s="76">
        <v>1</v>
      </c>
      <c r="U109" s="76">
        <v>1</v>
      </c>
      <c r="V109" s="76">
        <v>1</v>
      </c>
      <c r="W109" s="76">
        <v>0.8</v>
      </c>
      <c r="X109" s="75" t="s">
        <v>524</v>
      </c>
      <c r="Y109" s="75">
        <v>2</v>
      </c>
      <c r="Z109" s="75" t="s">
        <v>41</v>
      </c>
      <c r="AA109" s="75">
        <v>0</v>
      </c>
      <c r="AB109" s="75">
        <v>0</v>
      </c>
      <c r="AC109" s="77">
        <v>1201</v>
      </c>
      <c r="AD109" s="75" t="s">
        <v>42</v>
      </c>
      <c r="AE109" s="78" t="s">
        <v>411</v>
      </c>
      <c r="AF109" s="75">
        <v>22.23</v>
      </c>
      <c r="AG109" s="37">
        <f t="shared" si="29"/>
        <v>70072362.518481314</v>
      </c>
      <c r="AH109" s="37">
        <v>1191357</v>
      </c>
      <c r="AI109" s="37">
        <v>32691027</v>
      </c>
      <c r="AJ109" s="37">
        <v>1913891</v>
      </c>
      <c r="AK109" s="37">
        <v>17146869.271078303</v>
      </c>
      <c r="AL109" s="37">
        <v>17129218.247403007</v>
      </c>
      <c r="AM109" s="79"/>
      <c r="AN109" s="79"/>
      <c r="AO109" s="79"/>
    </row>
    <row r="110" spans="1:41" s="32" customFormat="1" ht="148.5" x14ac:dyDescent="0.25">
      <c r="A110" s="4">
        <v>25</v>
      </c>
      <c r="B110" s="4" t="s">
        <v>285</v>
      </c>
      <c r="C110" s="4" t="s">
        <v>100</v>
      </c>
      <c r="D110" s="4" t="s">
        <v>413</v>
      </c>
      <c r="E110" s="4" t="s">
        <v>647</v>
      </c>
      <c r="F110" s="4" t="s">
        <v>648</v>
      </c>
      <c r="G110" s="4" t="s">
        <v>649</v>
      </c>
      <c r="H110" s="4" t="s">
        <v>517</v>
      </c>
      <c r="I110" s="4" t="s">
        <v>525</v>
      </c>
      <c r="J110" s="4" t="s">
        <v>526</v>
      </c>
      <c r="K110" s="4" t="s">
        <v>651</v>
      </c>
      <c r="L110" s="4"/>
      <c r="M110" s="4" t="s">
        <v>630</v>
      </c>
      <c r="N110" s="4" t="s">
        <v>653</v>
      </c>
      <c r="O110" s="4" t="s">
        <v>652</v>
      </c>
      <c r="P110" s="4" t="s">
        <v>527</v>
      </c>
      <c r="Q110" s="4" t="s">
        <v>528</v>
      </c>
      <c r="R110" s="4">
        <v>0.44</v>
      </c>
      <c r="S110" s="4">
        <v>0.45</v>
      </c>
      <c r="T110" s="4">
        <v>0.48</v>
      </c>
      <c r="U110" s="4">
        <v>0.55000000000000004</v>
      </c>
      <c r="V110" s="4">
        <v>0.59</v>
      </c>
      <c r="W110" s="11">
        <v>0.2</v>
      </c>
      <c r="X110" s="4" t="s">
        <v>529</v>
      </c>
      <c r="Y110" s="4">
        <v>2</v>
      </c>
      <c r="Z110" s="4" t="s">
        <v>41</v>
      </c>
      <c r="AA110" s="4">
        <v>0</v>
      </c>
      <c r="AB110" s="4">
        <v>0</v>
      </c>
      <c r="AC110" s="10">
        <v>1201</v>
      </c>
      <c r="AD110" s="4" t="s">
        <v>42</v>
      </c>
      <c r="AE110" s="7" t="s">
        <v>43</v>
      </c>
      <c r="AF110" s="4" t="s">
        <v>44</v>
      </c>
      <c r="AG110" s="34">
        <f t="shared" si="29"/>
        <v>16838824.259999998</v>
      </c>
      <c r="AH110" s="21">
        <v>0</v>
      </c>
      <c r="AI110" s="21">
        <v>0</v>
      </c>
      <c r="AJ110" s="21">
        <v>5612941.4199999999</v>
      </c>
      <c r="AK110" s="21">
        <v>5612941.4199999999</v>
      </c>
      <c r="AL110" s="21">
        <v>5612941.4199999999</v>
      </c>
      <c r="AM110" s="1"/>
      <c r="AN110" s="1"/>
      <c r="AO110" s="1"/>
    </row>
    <row r="111" spans="1:41" s="30" customFormat="1" ht="132" x14ac:dyDescent="0.3">
      <c r="A111" s="105">
        <v>26</v>
      </c>
      <c r="B111" s="105" t="s">
        <v>530</v>
      </c>
      <c r="C111" s="105" t="s">
        <v>677</v>
      </c>
      <c r="D111" s="105" t="s">
        <v>678</v>
      </c>
      <c r="E111" s="105" t="s">
        <v>679</v>
      </c>
      <c r="F111" s="105" t="s">
        <v>680</v>
      </c>
      <c r="G111" s="105" t="s">
        <v>681</v>
      </c>
      <c r="H111" s="105" t="s">
        <v>531</v>
      </c>
      <c r="I111" s="105" t="s">
        <v>35</v>
      </c>
      <c r="J111" s="105" t="s">
        <v>212</v>
      </c>
      <c r="K111" s="111" t="s">
        <v>532</v>
      </c>
      <c r="L111" s="105" t="s">
        <v>533</v>
      </c>
      <c r="M111" s="105"/>
      <c r="N111" s="105" t="s">
        <v>534</v>
      </c>
      <c r="O111" s="105" t="s">
        <v>535</v>
      </c>
      <c r="P111" s="105" t="s">
        <v>536</v>
      </c>
      <c r="Q111" s="107">
        <v>0.01</v>
      </c>
      <c r="R111" s="107" t="s">
        <v>537</v>
      </c>
      <c r="S111" s="107" t="s">
        <v>165</v>
      </c>
      <c r="T111" s="107" t="s">
        <v>538</v>
      </c>
      <c r="U111" s="107" t="s">
        <v>166</v>
      </c>
      <c r="V111" s="107">
        <v>0.01</v>
      </c>
      <c r="W111" s="107">
        <v>0.02</v>
      </c>
      <c r="X111" s="105" t="s">
        <v>216</v>
      </c>
      <c r="Y111" s="105">
        <v>2</v>
      </c>
      <c r="Z111" s="105" t="s">
        <v>41</v>
      </c>
      <c r="AA111" s="105">
        <v>0</v>
      </c>
      <c r="AB111" s="105">
        <v>0</v>
      </c>
      <c r="AC111" s="110">
        <v>1201</v>
      </c>
      <c r="AD111" s="105" t="s">
        <v>42</v>
      </c>
      <c r="AE111" s="111" t="s">
        <v>43</v>
      </c>
      <c r="AF111" s="105" t="s">
        <v>44</v>
      </c>
      <c r="AG111" s="95">
        <f t="shared" si="29"/>
        <v>399499976.11962134</v>
      </c>
      <c r="AH111" s="95">
        <f t="shared" ref="AH111:AL111" si="31">+AH112+AH113+AH114+AH115+AH116+AH117+AH118+AH119</f>
        <v>14213963</v>
      </c>
      <c r="AI111" s="95">
        <f t="shared" si="31"/>
        <v>13601889</v>
      </c>
      <c r="AJ111" s="95">
        <f t="shared" si="31"/>
        <v>99345089</v>
      </c>
      <c r="AK111" s="95">
        <f t="shared" si="31"/>
        <v>144048488.21251914</v>
      </c>
      <c r="AL111" s="95">
        <f t="shared" si="31"/>
        <v>128290546.90710215</v>
      </c>
      <c r="AM111" s="31"/>
      <c r="AN111" s="31"/>
      <c r="AO111" s="31"/>
    </row>
    <row r="112" spans="1:41" s="84" customFormat="1" ht="99" x14ac:dyDescent="0.3">
      <c r="A112" s="75">
        <v>26</v>
      </c>
      <c r="B112" s="75" t="s">
        <v>530</v>
      </c>
      <c r="C112" s="75" t="s">
        <v>677</v>
      </c>
      <c r="D112" s="75" t="s">
        <v>678</v>
      </c>
      <c r="E112" s="75" t="s">
        <v>679</v>
      </c>
      <c r="F112" s="75" t="s">
        <v>680</v>
      </c>
      <c r="G112" s="75" t="s">
        <v>681</v>
      </c>
      <c r="H112" s="75" t="s">
        <v>531</v>
      </c>
      <c r="I112" s="75" t="s">
        <v>35</v>
      </c>
      <c r="J112" s="75" t="s">
        <v>212</v>
      </c>
      <c r="K112" s="78" t="s">
        <v>539</v>
      </c>
      <c r="L112" s="75"/>
      <c r="M112" s="75" t="s">
        <v>540</v>
      </c>
      <c r="N112" s="75" t="s">
        <v>541</v>
      </c>
      <c r="O112" s="75" t="s">
        <v>542</v>
      </c>
      <c r="P112" s="76">
        <v>1</v>
      </c>
      <c r="Q112" s="76">
        <v>1</v>
      </c>
      <c r="R112" s="76">
        <v>1</v>
      </c>
      <c r="S112" s="76">
        <v>1</v>
      </c>
      <c r="T112" s="76">
        <v>1</v>
      </c>
      <c r="U112" s="76">
        <v>1</v>
      </c>
      <c r="V112" s="76">
        <v>1</v>
      </c>
      <c r="W112" s="76">
        <v>0.7</v>
      </c>
      <c r="X112" s="75" t="s">
        <v>216</v>
      </c>
      <c r="Y112" s="75">
        <v>2</v>
      </c>
      <c r="Z112" s="75" t="s">
        <v>41</v>
      </c>
      <c r="AA112" s="75">
        <v>0</v>
      </c>
      <c r="AB112" s="75">
        <v>0</v>
      </c>
      <c r="AC112" s="77">
        <v>1201</v>
      </c>
      <c r="AD112" s="75" t="s">
        <v>42</v>
      </c>
      <c r="AE112" s="78" t="s">
        <v>43</v>
      </c>
      <c r="AF112" s="75" t="s">
        <v>44</v>
      </c>
      <c r="AG112" s="37">
        <f t="shared" si="29"/>
        <v>9131376.6982635688</v>
      </c>
      <c r="AH112" s="37">
        <v>2703644</v>
      </c>
      <c r="AI112" s="37">
        <v>1378037</v>
      </c>
      <c r="AJ112" s="37">
        <v>1851172</v>
      </c>
      <c r="AK112" s="37">
        <v>1600085.4147953624</v>
      </c>
      <c r="AL112" s="37">
        <v>1598438.2834682059</v>
      </c>
      <c r="AM112" s="83"/>
      <c r="AN112" s="83"/>
      <c r="AO112" s="83"/>
    </row>
    <row r="113" spans="1:41" s="84" customFormat="1" ht="99" x14ac:dyDescent="0.3">
      <c r="A113" s="75">
        <v>26</v>
      </c>
      <c r="B113" s="75" t="s">
        <v>530</v>
      </c>
      <c r="C113" s="75" t="s">
        <v>677</v>
      </c>
      <c r="D113" s="75" t="s">
        <v>678</v>
      </c>
      <c r="E113" s="75" t="s">
        <v>679</v>
      </c>
      <c r="F113" s="75" t="s">
        <v>682</v>
      </c>
      <c r="G113" s="75" t="s">
        <v>683</v>
      </c>
      <c r="H113" s="75" t="s">
        <v>531</v>
      </c>
      <c r="I113" s="75" t="s">
        <v>35</v>
      </c>
      <c r="J113" s="75" t="s">
        <v>212</v>
      </c>
      <c r="K113" s="78" t="s">
        <v>543</v>
      </c>
      <c r="L113" s="75"/>
      <c r="M113" s="75" t="s">
        <v>544</v>
      </c>
      <c r="N113" s="75" t="s">
        <v>545</v>
      </c>
      <c r="O113" s="75" t="s">
        <v>546</v>
      </c>
      <c r="P113" s="76">
        <v>1</v>
      </c>
      <c r="Q113" s="76">
        <v>1</v>
      </c>
      <c r="R113" s="76">
        <v>1</v>
      </c>
      <c r="S113" s="76">
        <v>1</v>
      </c>
      <c r="T113" s="76">
        <v>1</v>
      </c>
      <c r="U113" s="76">
        <v>1</v>
      </c>
      <c r="V113" s="76">
        <v>1</v>
      </c>
      <c r="W113" s="76">
        <v>0.19</v>
      </c>
      <c r="X113" s="75" t="s">
        <v>216</v>
      </c>
      <c r="Y113" s="75">
        <v>2</v>
      </c>
      <c r="Z113" s="75" t="s">
        <v>41</v>
      </c>
      <c r="AA113" s="75">
        <v>0</v>
      </c>
      <c r="AB113" s="75">
        <v>0</v>
      </c>
      <c r="AC113" s="78" t="s">
        <v>132</v>
      </c>
      <c r="AD113" s="75" t="s">
        <v>42</v>
      </c>
      <c r="AE113" s="78" t="s">
        <v>43</v>
      </c>
      <c r="AF113" s="75" t="s">
        <v>44</v>
      </c>
      <c r="AG113" s="37">
        <f t="shared" si="29"/>
        <v>28385395.421357721</v>
      </c>
      <c r="AH113" s="37">
        <v>3823135</v>
      </c>
      <c r="AI113" s="37">
        <v>3929847</v>
      </c>
      <c r="AJ113" s="37">
        <v>8409912</v>
      </c>
      <c r="AK113" s="37">
        <v>6114397.7977237785</v>
      </c>
      <c r="AL113" s="37">
        <v>6108103.6236339444</v>
      </c>
      <c r="AM113" s="83"/>
      <c r="AN113" s="83"/>
      <c r="AO113" s="83"/>
    </row>
    <row r="114" spans="1:41" s="32" customFormat="1" ht="99" x14ac:dyDescent="0.25">
      <c r="A114" s="4">
        <v>26</v>
      </c>
      <c r="B114" s="4" t="s">
        <v>530</v>
      </c>
      <c r="C114" s="4" t="s">
        <v>677</v>
      </c>
      <c r="D114" s="4" t="s">
        <v>678</v>
      </c>
      <c r="E114" s="4" t="s">
        <v>679</v>
      </c>
      <c r="F114" s="4" t="s">
        <v>680</v>
      </c>
      <c r="G114" s="4" t="s">
        <v>681</v>
      </c>
      <c r="H114" s="4" t="s">
        <v>531</v>
      </c>
      <c r="I114" s="4" t="s">
        <v>224</v>
      </c>
      <c r="J114" s="4" t="s">
        <v>547</v>
      </c>
      <c r="K114" s="7" t="s">
        <v>548</v>
      </c>
      <c r="L114" s="4"/>
      <c r="M114" s="4" t="s">
        <v>549</v>
      </c>
      <c r="N114" s="4" t="s">
        <v>550</v>
      </c>
      <c r="O114" s="4" t="s">
        <v>56</v>
      </c>
      <c r="P114" s="4" t="s">
        <v>228</v>
      </c>
      <c r="Q114" s="4">
        <v>15</v>
      </c>
      <c r="R114" s="4">
        <v>0</v>
      </c>
      <c r="S114" s="4">
        <v>0</v>
      </c>
      <c r="T114" s="4">
        <v>5</v>
      </c>
      <c r="U114" s="4">
        <v>5</v>
      </c>
      <c r="V114" s="4">
        <v>5</v>
      </c>
      <c r="W114" s="11">
        <v>0.02</v>
      </c>
      <c r="X114" s="4" t="s">
        <v>551</v>
      </c>
      <c r="Y114" s="4">
        <v>2</v>
      </c>
      <c r="Z114" s="4" t="s">
        <v>41</v>
      </c>
      <c r="AA114" s="4">
        <v>0</v>
      </c>
      <c r="AB114" s="4">
        <v>0</v>
      </c>
      <c r="AC114" s="10">
        <v>1201</v>
      </c>
      <c r="AD114" s="4" t="s">
        <v>42</v>
      </c>
      <c r="AE114" s="7" t="s">
        <v>43</v>
      </c>
      <c r="AF114" s="4" t="s">
        <v>44</v>
      </c>
      <c r="AG114" s="34">
        <v>360000</v>
      </c>
      <c r="AH114" s="34">
        <v>0</v>
      </c>
      <c r="AI114" s="34">
        <v>0</v>
      </c>
      <c r="AJ114" s="34">
        <v>120000</v>
      </c>
      <c r="AK114" s="34">
        <v>120000</v>
      </c>
      <c r="AL114" s="34">
        <v>120000</v>
      </c>
      <c r="AM114" s="31"/>
      <c r="AN114" s="31"/>
      <c r="AO114" s="31"/>
    </row>
    <row r="115" spans="1:41" s="32" customFormat="1" ht="132" x14ac:dyDescent="0.25">
      <c r="A115" s="4">
        <v>26</v>
      </c>
      <c r="B115" s="4" t="s">
        <v>530</v>
      </c>
      <c r="C115" s="4" t="s">
        <v>677</v>
      </c>
      <c r="D115" s="4" t="s">
        <v>678</v>
      </c>
      <c r="E115" s="4" t="s">
        <v>679</v>
      </c>
      <c r="F115" s="4" t="s">
        <v>682</v>
      </c>
      <c r="G115" s="4" t="s">
        <v>683</v>
      </c>
      <c r="H115" s="4" t="s">
        <v>531</v>
      </c>
      <c r="I115" s="4" t="s">
        <v>224</v>
      </c>
      <c r="J115" s="4" t="s">
        <v>547</v>
      </c>
      <c r="K115" s="7" t="s">
        <v>552</v>
      </c>
      <c r="L115" s="4"/>
      <c r="M115" s="4" t="s">
        <v>553</v>
      </c>
      <c r="N115" s="4" t="s">
        <v>554</v>
      </c>
      <c r="O115" s="4" t="s">
        <v>56</v>
      </c>
      <c r="P115" s="4">
        <v>0</v>
      </c>
      <c r="Q115" s="4">
        <v>3</v>
      </c>
      <c r="R115" s="4">
        <v>0</v>
      </c>
      <c r="S115" s="4">
        <v>0</v>
      </c>
      <c r="T115" s="4">
        <v>1</v>
      </c>
      <c r="U115" s="4">
        <v>1</v>
      </c>
      <c r="V115" s="4">
        <v>1</v>
      </c>
      <c r="W115" s="11">
        <v>0.02</v>
      </c>
      <c r="X115" s="4" t="s">
        <v>551</v>
      </c>
      <c r="Y115" s="4">
        <v>2</v>
      </c>
      <c r="Z115" s="4" t="s">
        <v>41</v>
      </c>
      <c r="AA115" s="4">
        <v>0</v>
      </c>
      <c r="AB115" s="4">
        <v>0</v>
      </c>
      <c r="AC115" s="10">
        <v>1201</v>
      </c>
      <c r="AD115" s="4" t="s">
        <v>42</v>
      </c>
      <c r="AE115" s="7" t="s">
        <v>43</v>
      </c>
      <c r="AF115" s="4" t="s">
        <v>44</v>
      </c>
      <c r="AG115" s="34">
        <v>360000</v>
      </c>
      <c r="AH115" s="34">
        <v>0</v>
      </c>
      <c r="AI115" s="34">
        <v>0</v>
      </c>
      <c r="AJ115" s="34">
        <v>120000</v>
      </c>
      <c r="AK115" s="34">
        <v>120000</v>
      </c>
      <c r="AL115" s="34">
        <v>120000</v>
      </c>
      <c r="AM115" s="31"/>
      <c r="AN115" s="31"/>
      <c r="AO115" s="31"/>
    </row>
    <row r="116" spans="1:41" s="32" customFormat="1" ht="99" x14ac:dyDescent="0.25">
      <c r="A116" s="5">
        <v>26</v>
      </c>
      <c r="B116" s="5" t="s">
        <v>530</v>
      </c>
      <c r="C116" s="5" t="s">
        <v>677</v>
      </c>
      <c r="D116" s="5" t="s">
        <v>678</v>
      </c>
      <c r="E116" s="5" t="s">
        <v>679</v>
      </c>
      <c r="F116" s="5" t="s">
        <v>680</v>
      </c>
      <c r="G116" s="5" t="s">
        <v>681</v>
      </c>
      <c r="H116" s="5" t="s">
        <v>531</v>
      </c>
      <c r="I116" s="5" t="s">
        <v>59</v>
      </c>
      <c r="J116" s="5" t="s">
        <v>555</v>
      </c>
      <c r="K116" s="15" t="s">
        <v>556</v>
      </c>
      <c r="L116" s="5"/>
      <c r="M116" s="5" t="s">
        <v>684</v>
      </c>
      <c r="N116" s="5" t="s">
        <v>557</v>
      </c>
      <c r="O116" s="5" t="s">
        <v>558</v>
      </c>
      <c r="P116" s="13">
        <v>0</v>
      </c>
      <c r="Q116" s="13">
        <v>1</v>
      </c>
      <c r="R116" s="13">
        <v>0.02</v>
      </c>
      <c r="S116" s="13">
        <v>0.23</v>
      </c>
      <c r="T116" s="13">
        <v>0.25</v>
      </c>
      <c r="U116" s="13">
        <v>0.25</v>
      </c>
      <c r="V116" s="13">
        <v>0.26</v>
      </c>
      <c r="W116" s="13">
        <v>0.02</v>
      </c>
      <c r="X116" s="5" t="s">
        <v>559</v>
      </c>
      <c r="Y116" s="5">
        <v>2</v>
      </c>
      <c r="Z116" s="5" t="s">
        <v>41</v>
      </c>
      <c r="AA116" s="5">
        <v>0</v>
      </c>
      <c r="AB116" s="5" t="s">
        <v>65</v>
      </c>
      <c r="AC116" s="14">
        <v>0</v>
      </c>
      <c r="AD116" s="5" t="s">
        <v>66</v>
      </c>
      <c r="AE116" s="15" t="s">
        <v>43</v>
      </c>
      <c r="AF116" s="5"/>
      <c r="AG116" s="36">
        <v>14143179</v>
      </c>
      <c r="AH116" s="36">
        <v>1263179</v>
      </c>
      <c r="AI116" s="36">
        <v>1870000</v>
      </c>
      <c r="AJ116" s="36">
        <v>3670000</v>
      </c>
      <c r="AK116" s="36">
        <v>3670000</v>
      </c>
      <c r="AL116" s="36">
        <v>3670000</v>
      </c>
      <c r="AM116" s="31"/>
      <c r="AN116" s="31"/>
      <c r="AO116" s="31"/>
    </row>
    <row r="117" spans="1:41" s="32" customFormat="1" ht="99" x14ac:dyDescent="0.25">
      <c r="A117" s="5">
        <v>26</v>
      </c>
      <c r="B117" s="5" t="s">
        <v>530</v>
      </c>
      <c r="C117" s="5" t="s">
        <v>677</v>
      </c>
      <c r="D117" s="5" t="s">
        <v>678</v>
      </c>
      <c r="E117" s="5" t="s">
        <v>679</v>
      </c>
      <c r="F117" s="5" t="s">
        <v>680</v>
      </c>
      <c r="G117" s="5" t="s">
        <v>681</v>
      </c>
      <c r="H117" s="5" t="s">
        <v>531</v>
      </c>
      <c r="I117" s="5" t="s">
        <v>59</v>
      </c>
      <c r="J117" s="5" t="s">
        <v>555</v>
      </c>
      <c r="K117" s="15" t="s">
        <v>560</v>
      </c>
      <c r="L117" s="5"/>
      <c r="M117" s="5" t="s">
        <v>686</v>
      </c>
      <c r="N117" s="5" t="s">
        <v>687</v>
      </c>
      <c r="O117" s="5" t="s">
        <v>561</v>
      </c>
      <c r="P117" s="13">
        <v>0</v>
      </c>
      <c r="Q117" s="13">
        <v>1</v>
      </c>
      <c r="R117" s="13">
        <v>0.33</v>
      </c>
      <c r="S117" s="13">
        <v>0.17</v>
      </c>
      <c r="T117" s="13">
        <v>0.17</v>
      </c>
      <c r="U117" s="13">
        <v>0.17</v>
      </c>
      <c r="V117" s="13">
        <v>0.17</v>
      </c>
      <c r="W117" s="13">
        <v>0.02</v>
      </c>
      <c r="X117" s="5" t="s">
        <v>559</v>
      </c>
      <c r="Y117" s="5">
        <v>2</v>
      </c>
      <c r="Z117" s="5" t="s">
        <v>41</v>
      </c>
      <c r="AA117" s="5">
        <v>0</v>
      </c>
      <c r="AB117" s="5" t="s">
        <v>65</v>
      </c>
      <c r="AC117" s="14">
        <v>0</v>
      </c>
      <c r="AD117" s="5" t="s">
        <v>66</v>
      </c>
      <c r="AE117" s="15" t="s">
        <v>43</v>
      </c>
      <c r="AF117" s="5"/>
      <c r="AG117" s="36">
        <v>1650000</v>
      </c>
      <c r="AH117" s="36">
        <v>330000</v>
      </c>
      <c r="AI117" s="36">
        <v>330000</v>
      </c>
      <c r="AJ117" s="36">
        <v>330000</v>
      </c>
      <c r="AK117" s="36">
        <v>330000</v>
      </c>
      <c r="AL117" s="36">
        <v>330000</v>
      </c>
      <c r="AM117" s="31"/>
      <c r="AN117" s="31"/>
      <c r="AO117" s="31"/>
    </row>
    <row r="118" spans="1:41" s="32" customFormat="1" ht="115.5" x14ac:dyDescent="0.25">
      <c r="A118" s="5">
        <v>26</v>
      </c>
      <c r="B118" s="5" t="s">
        <v>530</v>
      </c>
      <c r="C118" s="5" t="s">
        <v>677</v>
      </c>
      <c r="D118" s="5" t="s">
        <v>678</v>
      </c>
      <c r="E118" s="5" t="s">
        <v>679</v>
      </c>
      <c r="F118" s="5" t="s">
        <v>682</v>
      </c>
      <c r="G118" s="5" t="s">
        <v>683</v>
      </c>
      <c r="H118" s="5" t="s">
        <v>531</v>
      </c>
      <c r="I118" s="5" t="s">
        <v>59</v>
      </c>
      <c r="J118" s="5" t="s">
        <v>555</v>
      </c>
      <c r="K118" s="15" t="s">
        <v>562</v>
      </c>
      <c r="L118" s="5"/>
      <c r="M118" s="5" t="s">
        <v>685</v>
      </c>
      <c r="N118" s="5" t="s">
        <v>563</v>
      </c>
      <c r="O118" s="5" t="s">
        <v>564</v>
      </c>
      <c r="P118" s="13">
        <v>0</v>
      </c>
      <c r="Q118" s="13">
        <v>1</v>
      </c>
      <c r="R118" s="13">
        <v>1</v>
      </c>
      <c r="S118" s="13">
        <v>1</v>
      </c>
      <c r="T118" s="13">
        <v>1</v>
      </c>
      <c r="U118" s="13">
        <v>1</v>
      </c>
      <c r="V118" s="13">
        <v>1</v>
      </c>
      <c r="W118" s="13">
        <v>0.02</v>
      </c>
      <c r="X118" s="5" t="s">
        <v>559</v>
      </c>
      <c r="Y118" s="5">
        <v>2</v>
      </c>
      <c r="Z118" s="5" t="s">
        <v>41</v>
      </c>
      <c r="AA118" s="5">
        <v>0</v>
      </c>
      <c r="AB118" s="5" t="s">
        <v>65</v>
      </c>
      <c r="AC118" s="14">
        <v>0</v>
      </c>
      <c r="AD118" s="5" t="s">
        <v>66</v>
      </c>
      <c r="AE118" s="15" t="s">
        <v>43</v>
      </c>
      <c r="AF118" s="5"/>
      <c r="AG118" s="36">
        <v>30470025</v>
      </c>
      <c r="AH118" s="36">
        <v>6094005</v>
      </c>
      <c r="AI118" s="36">
        <v>6094005</v>
      </c>
      <c r="AJ118" s="36">
        <v>6094005</v>
      </c>
      <c r="AK118" s="36">
        <v>6094005</v>
      </c>
      <c r="AL118" s="36">
        <v>6094005</v>
      </c>
      <c r="AM118" s="31"/>
      <c r="AN118" s="31"/>
      <c r="AO118" s="31"/>
    </row>
    <row r="119" spans="1:41" s="32" customFormat="1" ht="99" x14ac:dyDescent="0.25">
      <c r="A119" s="6">
        <v>26</v>
      </c>
      <c r="B119" s="6" t="s">
        <v>530</v>
      </c>
      <c r="C119" s="6" t="s">
        <v>677</v>
      </c>
      <c r="D119" s="6" t="s">
        <v>678</v>
      </c>
      <c r="E119" s="6" t="s">
        <v>679</v>
      </c>
      <c r="F119" s="6" t="s">
        <v>682</v>
      </c>
      <c r="G119" s="6"/>
      <c r="H119" s="6" t="s">
        <v>531</v>
      </c>
      <c r="I119" s="6" t="s">
        <v>565</v>
      </c>
      <c r="J119" s="6" t="s">
        <v>566</v>
      </c>
      <c r="K119" s="16" t="s">
        <v>567</v>
      </c>
      <c r="L119" s="6"/>
      <c r="M119" s="6" t="s">
        <v>568</v>
      </c>
      <c r="N119" s="6" t="s">
        <v>569</v>
      </c>
      <c r="O119" s="6" t="s">
        <v>56</v>
      </c>
      <c r="P119" s="6">
        <v>0</v>
      </c>
      <c r="Q119" s="6">
        <v>1</v>
      </c>
      <c r="R119" s="6">
        <v>0</v>
      </c>
      <c r="S119" s="6">
        <v>0</v>
      </c>
      <c r="T119" s="6">
        <v>0</v>
      </c>
      <c r="U119" s="6">
        <v>0</v>
      </c>
      <c r="V119" s="6">
        <v>1</v>
      </c>
      <c r="W119" s="17">
        <v>0.01</v>
      </c>
      <c r="X119" s="6" t="s">
        <v>566</v>
      </c>
      <c r="Y119" s="6">
        <v>2</v>
      </c>
      <c r="Z119" s="6" t="s">
        <v>41</v>
      </c>
      <c r="AA119" s="6">
        <v>0</v>
      </c>
      <c r="AB119" s="6">
        <v>0</v>
      </c>
      <c r="AC119" s="18">
        <v>1201</v>
      </c>
      <c r="AD119" s="6" t="s">
        <v>42</v>
      </c>
      <c r="AE119" s="16" t="s">
        <v>112</v>
      </c>
      <c r="AF119" s="6">
        <v>4</v>
      </c>
      <c r="AG119" s="35">
        <v>315000000</v>
      </c>
      <c r="AH119" s="35">
        <v>0</v>
      </c>
      <c r="AI119" s="35">
        <v>0</v>
      </c>
      <c r="AJ119" s="35">
        <v>78750000</v>
      </c>
      <c r="AK119" s="35">
        <v>126000000</v>
      </c>
      <c r="AL119" s="35">
        <v>110250000</v>
      </c>
      <c r="AM119" s="31"/>
      <c r="AN119" s="31"/>
      <c r="AO119" s="31"/>
    </row>
    <row r="120" spans="1:41" s="30" customFormat="1" ht="181.5" x14ac:dyDescent="0.3">
      <c r="A120" s="105">
        <v>27</v>
      </c>
      <c r="B120" s="105" t="s">
        <v>570</v>
      </c>
      <c r="C120" s="105" t="s">
        <v>697</v>
      </c>
      <c r="D120" s="105" t="s">
        <v>702</v>
      </c>
      <c r="E120" s="105" t="s">
        <v>734</v>
      </c>
      <c r="F120" s="105" t="s">
        <v>735</v>
      </c>
      <c r="G120" s="105" t="s">
        <v>736</v>
      </c>
      <c r="H120" s="105" t="s">
        <v>571</v>
      </c>
      <c r="I120" s="105" t="s">
        <v>35</v>
      </c>
      <c r="J120" s="105" t="s">
        <v>415</v>
      </c>
      <c r="K120" s="105">
        <v>27</v>
      </c>
      <c r="L120" s="105" t="s">
        <v>601</v>
      </c>
      <c r="M120" s="105"/>
      <c r="N120" s="105" t="s">
        <v>572</v>
      </c>
      <c r="O120" s="105" t="s">
        <v>573</v>
      </c>
      <c r="P120" s="105" t="s">
        <v>737</v>
      </c>
      <c r="Q120" s="107">
        <v>0.56999999999999995</v>
      </c>
      <c r="R120" s="107">
        <v>0.59</v>
      </c>
      <c r="S120" s="107">
        <v>0.57999999999999996</v>
      </c>
      <c r="T120" s="107">
        <v>0.57999999999999996</v>
      </c>
      <c r="U120" s="107">
        <v>0.56999999999999995</v>
      </c>
      <c r="V120" s="107">
        <v>0.56999999999999995</v>
      </c>
      <c r="W120" s="107">
        <v>0.06</v>
      </c>
      <c r="X120" s="105" t="s">
        <v>574</v>
      </c>
      <c r="Y120" s="105">
        <v>2</v>
      </c>
      <c r="Z120" s="105" t="s">
        <v>41</v>
      </c>
      <c r="AA120" s="105">
        <v>0</v>
      </c>
      <c r="AB120" s="105">
        <v>0</v>
      </c>
      <c r="AC120" s="110">
        <v>1201</v>
      </c>
      <c r="AD120" s="105" t="s">
        <v>42</v>
      </c>
      <c r="AE120" s="111" t="s">
        <v>43</v>
      </c>
      <c r="AF120" s="105" t="s">
        <v>44</v>
      </c>
      <c r="AG120" s="95">
        <f>SUBTOTAL(9,AH120:AL120)</f>
        <v>513748206.45505989</v>
      </c>
      <c r="AH120" s="95">
        <f t="shared" ref="AH120:AL120" si="32">+AH121+AH122+AH123</f>
        <v>37387686</v>
      </c>
      <c r="AI120" s="95">
        <f t="shared" si="32"/>
        <v>54969204</v>
      </c>
      <c r="AJ120" s="95">
        <f t="shared" si="32"/>
        <v>57678047</v>
      </c>
      <c r="AK120" s="95">
        <f t="shared" si="32"/>
        <v>55817143.870803125</v>
      </c>
      <c r="AL120" s="95">
        <f t="shared" si="32"/>
        <v>307896125.58425677</v>
      </c>
      <c r="AM120" s="31"/>
      <c r="AN120" s="31"/>
      <c r="AO120" s="31"/>
    </row>
    <row r="121" spans="1:41" s="84" customFormat="1" ht="165" x14ac:dyDescent="0.3">
      <c r="A121" s="75">
        <v>27</v>
      </c>
      <c r="B121" s="75" t="s">
        <v>570</v>
      </c>
      <c r="C121" s="75" t="s">
        <v>697</v>
      </c>
      <c r="D121" s="75" t="s">
        <v>702</v>
      </c>
      <c r="E121" s="75" t="s">
        <v>734</v>
      </c>
      <c r="F121" s="75" t="s">
        <v>735</v>
      </c>
      <c r="G121" s="75" t="s">
        <v>736</v>
      </c>
      <c r="H121" s="75" t="s">
        <v>571</v>
      </c>
      <c r="I121" s="75" t="s">
        <v>35</v>
      </c>
      <c r="J121" s="75" t="s">
        <v>415</v>
      </c>
      <c r="K121" s="78" t="s">
        <v>575</v>
      </c>
      <c r="L121" s="75"/>
      <c r="M121" s="75" t="s">
        <v>576</v>
      </c>
      <c r="N121" s="75" t="s">
        <v>577</v>
      </c>
      <c r="O121" s="75" t="s">
        <v>578</v>
      </c>
      <c r="P121" s="76">
        <v>1</v>
      </c>
      <c r="Q121" s="76">
        <v>1</v>
      </c>
      <c r="R121" s="76">
        <v>1</v>
      </c>
      <c r="S121" s="76">
        <v>1</v>
      </c>
      <c r="T121" s="76">
        <v>1</v>
      </c>
      <c r="U121" s="76">
        <v>1</v>
      </c>
      <c r="V121" s="76">
        <v>1</v>
      </c>
      <c r="W121" s="76">
        <v>0.55000000000000004</v>
      </c>
      <c r="X121" s="75" t="s">
        <v>774</v>
      </c>
      <c r="Y121" s="75">
        <v>2</v>
      </c>
      <c r="Z121" s="75" t="s">
        <v>41</v>
      </c>
      <c r="AA121" s="75">
        <v>0</v>
      </c>
      <c r="AB121" s="75">
        <v>0</v>
      </c>
      <c r="AC121" s="77">
        <v>1201</v>
      </c>
      <c r="AD121" s="75" t="s">
        <v>42</v>
      </c>
      <c r="AE121" s="78" t="s">
        <v>43</v>
      </c>
      <c r="AF121" s="75" t="s">
        <v>44</v>
      </c>
      <c r="AG121" s="37">
        <f>SUBTOTAL(9,AH121:AL121)</f>
        <v>255282759.02043331</v>
      </c>
      <c r="AH121" s="37">
        <v>35837288</v>
      </c>
      <c r="AI121" s="37">
        <v>53487519</v>
      </c>
      <c r="AJ121" s="37">
        <v>56759021</v>
      </c>
      <c r="AK121" s="37">
        <v>54627582.384928785</v>
      </c>
      <c r="AL121" s="37">
        <v>54571348.635504514</v>
      </c>
      <c r="AM121" s="83"/>
      <c r="AN121" s="83"/>
      <c r="AO121" s="83"/>
    </row>
    <row r="122" spans="1:41" s="84" customFormat="1" ht="165" x14ac:dyDescent="0.3">
      <c r="A122" s="75">
        <v>27</v>
      </c>
      <c r="B122" s="75" t="s">
        <v>570</v>
      </c>
      <c r="C122" s="75" t="s">
        <v>697</v>
      </c>
      <c r="D122" s="75" t="s">
        <v>702</v>
      </c>
      <c r="E122" s="75" t="s">
        <v>734</v>
      </c>
      <c r="F122" s="75" t="s">
        <v>735</v>
      </c>
      <c r="G122" s="75" t="s">
        <v>736</v>
      </c>
      <c r="H122" s="75" t="s">
        <v>571</v>
      </c>
      <c r="I122" s="75" t="s">
        <v>35</v>
      </c>
      <c r="J122" s="75" t="s">
        <v>415</v>
      </c>
      <c r="K122" s="78" t="s">
        <v>579</v>
      </c>
      <c r="L122" s="75"/>
      <c r="M122" s="75" t="s">
        <v>580</v>
      </c>
      <c r="N122" s="75" t="s">
        <v>581</v>
      </c>
      <c r="O122" s="75" t="s">
        <v>582</v>
      </c>
      <c r="P122" s="76">
        <v>0.6</v>
      </c>
      <c r="Q122" s="76">
        <v>1</v>
      </c>
      <c r="R122" s="76">
        <v>1</v>
      </c>
      <c r="S122" s="76">
        <v>1</v>
      </c>
      <c r="T122" s="76">
        <v>1</v>
      </c>
      <c r="U122" s="76">
        <v>1</v>
      </c>
      <c r="V122" s="76">
        <v>1</v>
      </c>
      <c r="W122" s="76">
        <v>0.3</v>
      </c>
      <c r="X122" s="75" t="s">
        <v>774</v>
      </c>
      <c r="Y122" s="75">
        <v>2</v>
      </c>
      <c r="Z122" s="75" t="s">
        <v>41</v>
      </c>
      <c r="AA122" s="75">
        <v>0</v>
      </c>
      <c r="AB122" s="75">
        <v>0</v>
      </c>
      <c r="AC122" s="77">
        <v>1201</v>
      </c>
      <c r="AD122" s="75" t="s">
        <v>42</v>
      </c>
      <c r="AE122" s="78" t="s">
        <v>43</v>
      </c>
      <c r="AF122" s="75" t="s">
        <v>44</v>
      </c>
      <c r="AG122" s="37">
        <f>SUBTOTAL(9,AH122:AL122)</f>
        <v>6329007.43462657</v>
      </c>
      <c r="AH122" s="37">
        <v>1550398</v>
      </c>
      <c r="AI122" s="37">
        <v>1481685</v>
      </c>
      <c r="AJ122" s="37">
        <v>919026</v>
      </c>
      <c r="AK122" s="37">
        <v>1189561.4858743395</v>
      </c>
      <c r="AL122" s="37">
        <v>1188336.94875223</v>
      </c>
      <c r="AM122" s="83"/>
      <c r="AN122" s="83"/>
      <c r="AO122" s="83"/>
    </row>
    <row r="123" spans="1:41" s="32" customFormat="1" ht="165" x14ac:dyDescent="0.25">
      <c r="A123" s="6">
        <v>27</v>
      </c>
      <c r="B123" s="6" t="s">
        <v>570</v>
      </c>
      <c r="C123" s="6" t="s">
        <v>697</v>
      </c>
      <c r="D123" s="6" t="s">
        <v>702</v>
      </c>
      <c r="E123" s="6" t="s">
        <v>734</v>
      </c>
      <c r="F123" s="6" t="s">
        <v>735</v>
      </c>
      <c r="G123" s="6" t="s">
        <v>736</v>
      </c>
      <c r="H123" s="6" t="s">
        <v>571</v>
      </c>
      <c r="I123" s="6" t="s">
        <v>151</v>
      </c>
      <c r="J123" s="6" t="s">
        <v>151</v>
      </c>
      <c r="K123" s="16" t="s">
        <v>583</v>
      </c>
      <c r="L123" s="6"/>
      <c r="M123" s="6" t="s">
        <v>621</v>
      </c>
      <c r="N123" s="6" t="s">
        <v>738</v>
      </c>
      <c r="O123" s="6" t="s">
        <v>56</v>
      </c>
      <c r="P123" s="6">
        <v>0</v>
      </c>
      <c r="Q123" s="6">
        <v>1</v>
      </c>
      <c r="R123" s="6">
        <v>0</v>
      </c>
      <c r="S123" s="6">
        <v>0</v>
      </c>
      <c r="T123" s="6">
        <v>0</v>
      </c>
      <c r="U123" s="6">
        <v>0</v>
      </c>
      <c r="V123" s="6">
        <v>1</v>
      </c>
      <c r="W123" s="17">
        <v>0.15</v>
      </c>
      <c r="X123" s="6" t="s">
        <v>574</v>
      </c>
      <c r="Y123" s="6">
        <v>2</v>
      </c>
      <c r="Z123" s="6" t="s">
        <v>41</v>
      </c>
      <c r="AA123" s="6">
        <v>0</v>
      </c>
      <c r="AB123" s="6">
        <v>0</v>
      </c>
      <c r="AC123" s="18">
        <v>1201</v>
      </c>
      <c r="AD123" s="6" t="s">
        <v>42</v>
      </c>
      <c r="AE123" s="16" t="s">
        <v>112</v>
      </c>
      <c r="AF123" s="6">
        <v>4</v>
      </c>
      <c r="AG123" s="35">
        <v>252136440</v>
      </c>
      <c r="AH123" s="35"/>
      <c r="AI123" s="35"/>
      <c r="AJ123" s="35"/>
      <c r="AK123" s="35">
        <v>0</v>
      </c>
      <c r="AL123" s="35">
        <v>252136440</v>
      </c>
      <c r="AM123" s="31"/>
      <c r="AN123" s="31"/>
      <c r="AO123" s="31"/>
    </row>
    <row r="124" spans="1:41" s="32" customFormat="1" ht="115.5" x14ac:dyDescent="0.25">
      <c r="A124" s="105">
        <v>28</v>
      </c>
      <c r="B124" s="105" t="s">
        <v>749</v>
      </c>
      <c r="C124" s="105" t="s">
        <v>697</v>
      </c>
      <c r="D124" s="105" t="s">
        <v>249</v>
      </c>
      <c r="E124" s="105" t="s">
        <v>250</v>
      </c>
      <c r="F124" s="105" t="s">
        <v>584</v>
      </c>
      <c r="G124" s="105" t="s">
        <v>585</v>
      </c>
      <c r="H124" s="105" t="s">
        <v>586</v>
      </c>
      <c r="I124" s="105" t="s">
        <v>35</v>
      </c>
      <c r="J124" s="105" t="s">
        <v>757</v>
      </c>
      <c r="K124" s="105">
        <v>28</v>
      </c>
      <c r="L124" s="105" t="s">
        <v>750</v>
      </c>
      <c r="M124" s="129"/>
      <c r="N124" s="129" t="s">
        <v>752</v>
      </c>
      <c r="O124" s="129" t="s">
        <v>753</v>
      </c>
      <c r="P124" s="130">
        <v>0.8528</v>
      </c>
      <c r="Q124" s="131">
        <v>0.75</v>
      </c>
      <c r="R124" s="131">
        <v>0.75</v>
      </c>
      <c r="S124" s="131">
        <v>0.75</v>
      </c>
      <c r="T124" s="131">
        <v>0.75</v>
      </c>
      <c r="U124" s="131">
        <v>0.75</v>
      </c>
      <c r="V124" s="131">
        <v>0.75</v>
      </c>
      <c r="W124" s="132">
        <v>0.01</v>
      </c>
      <c r="X124" s="105" t="s">
        <v>754</v>
      </c>
      <c r="Y124" s="105">
        <v>2</v>
      </c>
      <c r="Z124" s="105" t="s">
        <v>41</v>
      </c>
      <c r="AA124" s="105">
        <v>0</v>
      </c>
      <c r="AB124" s="105">
        <v>0</v>
      </c>
      <c r="AC124" s="110">
        <v>1201</v>
      </c>
      <c r="AD124" s="105" t="s">
        <v>42</v>
      </c>
      <c r="AE124" s="111" t="s">
        <v>43</v>
      </c>
      <c r="AF124" s="105" t="s">
        <v>44</v>
      </c>
      <c r="AG124" s="97">
        <f>SUM(AH124:AL124)</f>
        <v>4090767265.2764626</v>
      </c>
      <c r="AH124" s="97">
        <f t="shared" ref="AH124:AL124" si="33">+AH125</f>
        <v>855727028</v>
      </c>
      <c r="AI124" s="97">
        <f t="shared" si="33"/>
        <v>769920031</v>
      </c>
      <c r="AJ124" s="97">
        <f t="shared" si="33"/>
        <v>855321954</v>
      </c>
      <c r="AK124" s="97">
        <f t="shared" si="33"/>
        <v>805313621.91532469</v>
      </c>
      <c r="AL124" s="97">
        <f t="shared" si="33"/>
        <v>804484630.36113799</v>
      </c>
      <c r="AM124" s="1"/>
      <c r="AN124" s="1"/>
      <c r="AO124" s="1"/>
    </row>
    <row r="125" spans="1:41" s="84" customFormat="1" ht="115.5" x14ac:dyDescent="0.3">
      <c r="A125" s="75">
        <v>28</v>
      </c>
      <c r="B125" s="75" t="s">
        <v>749</v>
      </c>
      <c r="C125" s="75" t="s">
        <v>697</v>
      </c>
      <c r="D125" s="75" t="s">
        <v>249</v>
      </c>
      <c r="E125" s="75" t="s">
        <v>250</v>
      </c>
      <c r="F125" s="75" t="s">
        <v>584</v>
      </c>
      <c r="G125" s="75"/>
      <c r="H125" s="75" t="s">
        <v>586</v>
      </c>
      <c r="I125" s="75" t="s">
        <v>35</v>
      </c>
      <c r="J125" s="75" t="s">
        <v>757</v>
      </c>
      <c r="K125" s="75" t="s">
        <v>587</v>
      </c>
      <c r="L125" s="82"/>
      <c r="M125" s="75" t="s">
        <v>751</v>
      </c>
      <c r="N125" s="75" t="s">
        <v>755</v>
      </c>
      <c r="O125" s="75" t="s">
        <v>756</v>
      </c>
      <c r="P125" s="91">
        <v>0.23499999999999999</v>
      </c>
      <c r="Q125" s="76">
        <v>0.25</v>
      </c>
      <c r="R125" s="76">
        <v>0.25</v>
      </c>
      <c r="S125" s="76">
        <v>0.25</v>
      </c>
      <c r="T125" s="76">
        <v>0.25</v>
      </c>
      <c r="U125" s="76">
        <v>0.25</v>
      </c>
      <c r="V125" s="76">
        <v>0.25</v>
      </c>
      <c r="W125" s="76">
        <v>1</v>
      </c>
      <c r="X125" s="75" t="s">
        <v>754</v>
      </c>
      <c r="Y125" s="75">
        <v>2</v>
      </c>
      <c r="Z125" s="75" t="s">
        <v>41</v>
      </c>
      <c r="AA125" s="75">
        <v>0</v>
      </c>
      <c r="AB125" s="75">
        <v>0</v>
      </c>
      <c r="AC125" s="77">
        <v>1201</v>
      </c>
      <c r="AD125" s="75" t="s">
        <v>42</v>
      </c>
      <c r="AE125" s="78" t="s">
        <v>43</v>
      </c>
      <c r="AF125" s="75" t="s">
        <v>44</v>
      </c>
      <c r="AG125" s="37">
        <f>SUBTOTAL(9,AH125:AL125)</f>
        <v>4090767265.2764626</v>
      </c>
      <c r="AH125" s="37">
        <v>855727028</v>
      </c>
      <c r="AI125" s="37">
        <v>769920031</v>
      </c>
      <c r="AJ125" s="37">
        <v>855321954</v>
      </c>
      <c r="AK125" s="37">
        <v>805313621.91532469</v>
      </c>
      <c r="AL125" s="37">
        <v>804484630.36113799</v>
      </c>
      <c r="AM125" s="79"/>
      <c r="AN125" s="79"/>
      <c r="AO125" s="79"/>
    </row>
    <row r="126" spans="1:41" ht="16.5" x14ac:dyDescent="0.3">
      <c r="A126" s="46"/>
      <c r="B126" s="46"/>
      <c r="C126" s="46"/>
      <c r="D126" s="46"/>
      <c r="E126" s="46"/>
      <c r="F126" s="46"/>
      <c r="G126" s="46"/>
      <c r="H126" s="46"/>
      <c r="I126" s="46"/>
      <c r="J126" s="46"/>
      <c r="K126" s="49"/>
      <c r="L126" s="49"/>
      <c r="M126" s="49"/>
      <c r="N126" s="49"/>
      <c r="O126" s="49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50"/>
      <c r="AD126" s="46"/>
      <c r="AE126" s="46"/>
      <c r="AF126" s="46"/>
      <c r="AG126" s="51"/>
      <c r="AH126" s="52"/>
      <c r="AI126" s="52"/>
      <c r="AJ126" s="52"/>
      <c r="AK126" s="52"/>
      <c r="AL126" s="52"/>
      <c r="AM126" s="40"/>
      <c r="AN126" s="40"/>
      <c r="AO126" s="40"/>
    </row>
    <row r="127" spans="1:41" ht="16.5" x14ac:dyDescent="0.3">
      <c r="A127" s="46"/>
      <c r="B127" s="53" t="s">
        <v>588</v>
      </c>
      <c r="C127" s="46"/>
      <c r="D127" s="46"/>
      <c r="E127" s="46"/>
      <c r="F127" s="46"/>
      <c r="G127" s="46"/>
      <c r="H127" s="46"/>
      <c r="I127" s="46"/>
      <c r="J127" s="46"/>
      <c r="K127" s="49"/>
      <c r="L127" s="49"/>
      <c r="M127" s="49"/>
      <c r="N127" s="49"/>
      <c r="O127" s="49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50"/>
      <c r="AD127" s="46"/>
      <c r="AE127" s="46"/>
      <c r="AF127" s="38" t="s">
        <v>758</v>
      </c>
      <c r="AG127" s="98">
        <f t="shared" ref="AG127:AL127" si="34">+AG6+AG13+AG16+AG20+AG24+AG28+AG32+AG39+AG44+AG47+AG50+AG54+AG57+AG60+AG63+AG74+AG76+AG80+AG83+AG88+AG92+AG96+AG101+AG105+AG108+AG111+AG120+AG124</f>
        <v>14047953533.021</v>
      </c>
      <c r="AH127" s="98">
        <f t="shared" si="34"/>
        <v>2346006132</v>
      </c>
      <c r="AI127" s="98">
        <f t="shared" si="34"/>
        <v>2363768942</v>
      </c>
      <c r="AJ127" s="98">
        <f t="shared" si="34"/>
        <v>2499043739.6070004</v>
      </c>
      <c r="AK127" s="98">
        <f t="shared" si="34"/>
        <v>3091510705.7070003</v>
      </c>
      <c r="AL127" s="98">
        <f t="shared" si="34"/>
        <v>3747624013.7070003</v>
      </c>
      <c r="AM127" s="40"/>
      <c r="AN127" s="40"/>
      <c r="AO127" s="40"/>
    </row>
    <row r="128" spans="1:41" ht="16.5" x14ac:dyDescent="0.3">
      <c r="A128" s="47"/>
      <c r="B128" s="54" t="s">
        <v>590</v>
      </c>
      <c r="C128" s="46"/>
      <c r="D128" s="46"/>
      <c r="E128" s="46"/>
      <c r="F128" s="46"/>
      <c r="G128" s="46"/>
      <c r="H128" s="46"/>
      <c r="I128" s="46"/>
      <c r="J128" s="46"/>
      <c r="L128" s="68" t="s">
        <v>759</v>
      </c>
      <c r="M128" s="46">
        <f>120-28</f>
        <v>92</v>
      </c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50"/>
      <c r="AD128" s="46"/>
      <c r="AE128" s="46"/>
      <c r="AF128" s="38" t="s">
        <v>589</v>
      </c>
      <c r="AG128" s="63">
        <f>+AG125+AG122+AG121+AG113+AG112+AG109+AG106+AG102+AG97+AG94+AG93+AG89+AG85+AG84+AG81++AG77+AG75+AG69+AG68+AG67+AG66+AG65+AG64+AG61+AG58+AG55+AG52+AG51+AG48+AG45+AG41+AG40+AG34+AG33+AG29+AG25++AG22+AG21+AG17+AG14+AG8+AG7</f>
        <v>10090310786.000004</v>
      </c>
      <c r="AH128" s="63">
        <f t="shared" ref="AH128:AL128" si="35">+AH125+AH122+AH121+AH113+AH112+AH109+AH106+AH102+AH97+AH94+AH93+AH89+AH85+AH84+AH81++AH77+AH75+AH69+AH68+AH67+AH66+AH65+AH64+AH61+AH58+AH55+AH52+AH51+AH48+AH45+AH41+AH40+AH34+AH33+AH29+AH25++AH22+AH21+AH17+AH14+AH8+AH7</f>
        <v>2107164757</v>
      </c>
      <c r="AI128" s="63">
        <f t="shared" si="35"/>
        <v>2026857578</v>
      </c>
      <c r="AJ128" s="63">
        <f t="shared" si="35"/>
        <v>1983770775</v>
      </c>
      <c r="AK128" s="63">
        <f t="shared" si="35"/>
        <v>1987281694.0000005</v>
      </c>
      <c r="AL128" s="63">
        <f t="shared" si="35"/>
        <v>1985235982.000001</v>
      </c>
      <c r="AM128" s="40"/>
      <c r="AN128" s="40"/>
      <c r="AO128" s="40"/>
    </row>
    <row r="129" spans="1:41" ht="16.5" x14ac:dyDescent="0.3">
      <c r="A129" s="55"/>
      <c r="B129" s="54" t="s">
        <v>591</v>
      </c>
      <c r="C129" s="40"/>
      <c r="D129" s="40"/>
      <c r="E129" s="40"/>
      <c r="F129" s="40"/>
      <c r="G129" s="40"/>
      <c r="H129" s="40"/>
      <c r="I129" s="40"/>
      <c r="J129" s="40"/>
      <c r="L129" s="68" t="s">
        <v>760</v>
      </c>
      <c r="M129" s="46">
        <v>42</v>
      </c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2"/>
      <c r="AD129" s="40"/>
      <c r="AE129" s="40"/>
      <c r="AF129" s="38" t="s">
        <v>765</v>
      </c>
      <c r="AG129" s="63">
        <f>SUBTOTAL(9,AH129:AL129)</f>
        <v>10090310786</v>
      </c>
      <c r="AH129" s="63">
        <v>2107164757</v>
      </c>
      <c r="AI129" s="63">
        <v>2026857578</v>
      </c>
      <c r="AJ129" s="63">
        <v>1983770775</v>
      </c>
      <c r="AK129" s="63">
        <v>1987281694</v>
      </c>
      <c r="AL129" s="63">
        <v>1985235982</v>
      </c>
      <c r="AM129" s="40"/>
      <c r="AN129" s="40"/>
      <c r="AO129" s="40"/>
    </row>
    <row r="130" spans="1:41" ht="16.5" x14ac:dyDescent="0.3">
      <c r="A130" s="69"/>
      <c r="B130" s="54" t="s">
        <v>592</v>
      </c>
      <c r="C130" s="40"/>
      <c r="D130" s="40"/>
      <c r="E130" s="40"/>
      <c r="F130" s="40"/>
      <c r="G130" s="40"/>
      <c r="H130" s="40"/>
      <c r="I130" s="40"/>
      <c r="J130" s="40"/>
      <c r="L130" s="68" t="s">
        <v>761</v>
      </c>
      <c r="M130" s="46">
        <v>29</v>
      </c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56"/>
      <c r="Y130" s="40"/>
      <c r="Z130" s="40"/>
      <c r="AA130" s="40"/>
      <c r="AB130" s="40"/>
      <c r="AC130" s="42"/>
      <c r="AD130" s="40"/>
      <c r="AE130" s="40"/>
      <c r="AF130" s="38" t="s">
        <v>766</v>
      </c>
      <c r="AG130" s="64"/>
      <c r="AH130" s="65">
        <f>+AH129-AH128</f>
        <v>0</v>
      </c>
      <c r="AI130" s="65">
        <f>+AI129-AI128</f>
        <v>0</v>
      </c>
      <c r="AJ130" s="65">
        <f>+AJ129-AJ128</f>
        <v>0</v>
      </c>
      <c r="AK130" s="65">
        <f>+AK129-AK128</f>
        <v>0</v>
      </c>
      <c r="AL130" s="65">
        <f>+AL129-AL128</f>
        <v>0</v>
      </c>
      <c r="AM130" s="40"/>
      <c r="AN130" s="40"/>
      <c r="AO130" s="40"/>
    </row>
    <row r="131" spans="1:41" ht="16.5" x14ac:dyDescent="0.3">
      <c r="A131" s="70"/>
      <c r="B131" s="54" t="s">
        <v>763</v>
      </c>
      <c r="C131" s="40"/>
      <c r="D131" s="40"/>
      <c r="E131" s="40"/>
      <c r="F131" s="40"/>
      <c r="G131" s="40"/>
      <c r="H131" s="40"/>
      <c r="I131" s="40"/>
      <c r="J131" s="40"/>
      <c r="L131" s="68" t="s">
        <v>764</v>
      </c>
      <c r="M131" s="46">
        <v>15</v>
      </c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56"/>
      <c r="Y131" s="40"/>
      <c r="Z131" s="40"/>
      <c r="AA131" s="40"/>
      <c r="AB131" s="40"/>
      <c r="AC131" s="42"/>
      <c r="AD131" s="40"/>
      <c r="AE131" s="40"/>
      <c r="AF131" s="38" t="s">
        <v>593</v>
      </c>
      <c r="AG131" s="66">
        <f>+AG115+AG114+AG110+AG107+AG103+AG98+AG95+AG90+AG86+AG82+AG78+AG72+AG71+AG70+AG62+AG59+AG56+AG53+AG49+AG46+AG42+AG36+AG35+AG30+AG23+AG18+AG15+AG10+AG9</f>
        <v>1568032116.0210001</v>
      </c>
      <c r="AH131" s="66">
        <f t="shared" ref="AH131:AL131" si="36">+AH115+AH114+AH110+AH107+AH103+AH98+AH95+AH90+AH86+AH82+AH78+AH72+AH71+AH70+AH62+AH59+AH56+AH53+AH49+AH46+AH42+AH36+AH35+AH30+AH23+AH18+AH15+AH10+AH9</f>
        <v>0</v>
      </c>
      <c r="AI131" s="66">
        <f t="shared" si="36"/>
        <v>1321451</v>
      </c>
      <c r="AJ131" s="66">
        <f t="shared" si="36"/>
        <v>106311733.60700001</v>
      </c>
      <c r="AK131" s="66">
        <f t="shared" si="36"/>
        <v>451794465.70699996</v>
      </c>
      <c r="AL131" s="66">
        <f t="shared" si="36"/>
        <v>1008604465.707</v>
      </c>
      <c r="AM131" s="40"/>
      <c r="AN131" s="40"/>
      <c r="AO131" s="40"/>
    </row>
    <row r="132" spans="1:41" s="45" customFormat="1" ht="16.5" x14ac:dyDescent="0.25">
      <c r="C132" s="40"/>
      <c r="D132" s="40"/>
      <c r="E132" s="40"/>
      <c r="F132" s="40"/>
      <c r="G132" s="40"/>
      <c r="H132" s="40"/>
      <c r="I132" s="40"/>
      <c r="J132" s="40"/>
      <c r="L132" s="68" t="s">
        <v>762</v>
      </c>
      <c r="M132" s="46">
        <v>6</v>
      </c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2"/>
      <c r="AD132" s="40"/>
      <c r="AE132" s="40"/>
      <c r="AF132" s="38" t="s">
        <v>594</v>
      </c>
      <c r="AG132" s="67">
        <f>+AG11+AG12+AG19+AG31+AG37+AG38+AG43+AG73+AG79+AG91+AG99+AG104+AG116+AG117+AG118</f>
        <v>1556975061</v>
      </c>
      <c r="AH132" s="67">
        <f t="shared" ref="AH132:AL132" si="37">+AH11+AH12+AH19+AH31+AH37+AH38+AH43+AH73+AH79+AH91+AH99+AH104+AH116+AH117+AH118</f>
        <v>238841375</v>
      </c>
      <c r="AI132" s="67">
        <f t="shared" si="37"/>
        <v>335589913</v>
      </c>
      <c r="AJ132" s="67">
        <f t="shared" si="37"/>
        <v>320211231</v>
      </c>
      <c r="AK132" s="67">
        <f t="shared" si="37"/>
        <v>325743413</v>
      </c>
      <c r="AL132" s="67">
        <f t="shared" si="37"/>
        <v>336589129</v>
      </c>
      <c r="AM132" s="40"/>
      <c r="AN132" s="40"/>
      <c r="AO132" s="40"/>
    </row>
    <row r="133" spans="1:41" ht="16.5" x14ac:dyDescent="0.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2"/>
      <c r="AD133" s="40"/>
      <c r="AE133" s="40"/>
      <c r="AF133" s="38" t="s">
        <v>595</v>
      </c>
      <c r="AG133" s="92">
        <f t="shared" ref="AG133:AL133" si="38">+AG123+AG119+AG100+AG87+AG27+AG26</f>
        <v>832635570</v>
      </c>
      <c r="AH133" s="92">
        <f t="shared" si="38"/>
        <v>0</v>
      </c>
      <c r="AI133" s="92">
        <f t="shared" si="38"/>
        <v>0</v>
      </c>
      <c r="AJ133" s="92">
        <f t="shared" si="38"/>
        <v>88750000</v>
      </c>
      <c r="AK133" s="92">
        <f t="shared" si="38"/>
        <v>326691133</v>
      </c>
      <c r="AL133" s="92">
        <f t="shared" si="38"/>
        <v>417194437</v>
      </c>
      <c r="AM133" s="40"/>
      <c r="AN133" s="40"/>
      <c r="AO133" s="40"/>
    </row>
    <row r="134" spans="1:41" ht="16.5" x14ac:dyDescent="0.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2"/>
      <c r="AD134" s="40"/>
      <c r="AE134" s="40"/>
      <c r="AF134" s="40"/>
      <c r="AG134" s="58"/>
      <c r="AH134" s="39"/>
      <c r="AI134" s="39"/>
      <c r="AJ134" s="39"/>
      <c r="AK134" s="39"/>
      <c r="AL134" s="39"/>
      <c r="AM134" s="40"/>
      <c r="AN134" s="40"/>
      <c r="AO134" s="40"/>
    </row>
    <row r="135" spans="1:41" ht="16.5" x14ac:dyDescent="0.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1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2"/>
      <c r="AD135" s="40"/>
      <c r="AE135" s="40"/>
      <c r="AF135" s="40"/>
      <c r="AG135" s="59">
        <f>+AG133+AG132+AG131+AG128</f>
        <v>14047953533.021004</v>
      </c>
      <c r="AH135" s="59">
        <f t="shared" ref="AH135:AL135" si="39">+AH133+AH132+AH131+AH128</f>
        <v>2346006132</v>
      </c>
      <c r="AI135" s="59">
        <f t="shared" si="39"/>
        <v>2363768942</v>
      </c>
      <c r="AJ135" s="59">
        <f t="shared" si="39"/>
        <v>2499043739.6069999</v>
      </c>
      <c r="AK135" s="59">
        <f t="shared" si="39"/>
        <v>3091510705.7070007</v>
      </c>
      <c r="AL135" s="59">
        <f t="shared" si="39"/>
        <v>3747624013.7070007</v>
      </c>
      <c r="AM135" s="40"/>
      <c r="AN135" s="40"/>
      <c r="AO135" s="40"/>
    </row>
    <row r="136" spans="1:41" ht="16.5" x14ac:dyDescent="0.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1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2"/>
      <c r="AD136" s="40"/>
      <c r="AE136" s="40"/>
      <c r="AF136" s="40"/>
      <c r="AG136" s="59"/>
      <c r="AH136" s="60"/>
      <c r="AI136" s="60"/>
      <c r="AJ136" s="60"/>
      <c r="AK136" s="60"/>
      <c r="AL136" s="60"/>
      <c r="AM136" s="40"/>
      <c r="AN136" s="40"/>
      <c r="AO136" s="40"/>
    </row>
    <row r="137" spans="1:41" ht="16.5" x14ac:dyDescent="0.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1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2"/>
      <c r="AD137" s="40"/>
      <c r="AE137" s="40"/>
      <c r="AF137" s="40"/>
      <c r="AG137" s="59">
        <f t="shared" ref="AG137:AL137" si="40">+AG127-AG135</f>
        <v>0</v>
      </c>
      <c r="AH137" s="59">
        <f t="shared" si="40"/>
        <v>0</v>
      </c>
      <c r="AI137" s="59">
        <f t="shared" si="40"/>
        <v>0</v>
      </c>
      <c r="AJ137" s="59">
        <f t="shared" si="40"/>
        <v>0</v>
      </c>
      <c r="AK137" s="59">
        <f t="shared" si="40"/>
        <v>0</v>
      </c>
      <c r="AL137" s="59">
        <f t="shared" si="40"/>
        <v>0</v>
      </c>
      <c r="AM137" s="40"/>
      <c r="AN137" s="40"/>
      <c r="AO137" s="40"/>
    </row>
    <row r="138" spans="1:41" ht="16.5" x14ac:dyDescent="0.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1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2"/>
      <c r="AD138" s="40"/>
      <c r="AE138" s="40"/>
      <c r="AF138" s="40"/>
      <c r="AG138" s="59"/>
      <c r="AH138" s="60"/>
      <c r="AI138" s="60"/>
      <c r="AJ138" s="60"/>
      <c r="AK138" s="60"/>
      <c r="AL138" s="60"/>
      <c r="AM138" s="40"/>
      <c r="AN138" s="40"/>
      <c r="AO138" s="40"/>
    </row>
    <row r="139" spans="1:41" ht="16.5" x14ac:dyDescent="0.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1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2"/>
      <c r="AD139" s="40"/>
      <c r="AE139" s="40"/>
      <c r="AF139" s="40"/>
      <c r="AG139" s="59"/>
      <c r="AH139" s="60"/>
      <c r="AI139" s="60"/>
      <c r="AJ139" s="60"/>
      <c r="AK139" s="60"/>
      <c r="AL139" s="60"/>
      <c r="AM139" s="40"/>
      <c r="AN139" s="40"/>
      <c r="AO139" s="40"/>
    </row>
    <row r="140" spans="1:41" ht="16.5" x14ac:dyDescent="0.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1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2"/>
      <c r="AD140" s="40"/>
      <c r="AE140" s="40"/>
      <c r="AF140" s="40"/>
      <c r="AG140" s="59"/>
      <c r="AH140" s="60"/>
      <c r="AI140" s="60"/>
      <c r="AJ140" s="60"/>
      <c r="AK140" s="60"/>
      <c r="AL140" s="60"/>
      <c r="AM140" s="40"/>
      <c r="AN140" s="40"/>
      <c r="AO140" s="40"/>
    </row>
    <row r="141" spans="1:41" ht="16.5" x14ac:dyDescent="0.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1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2"/>
      <c r="AD141" s="40"/>
      <c r="AE141" s="40"/>
      <c r="AF141" s="40"/>
      <c r="AG141" s="59"/>
      <c r="AH141" s="60"/>
      <c r="AI141" s="60"/>
      <c r="AJ141" s="60"/>
      <c r="AK141" s="60"/>
      <c r="AL141" s="60"/>
      <c r="AM141" s="40"/>
      <c r="AN141" s="40"/>
      <c r="AO141" s="40"/>
    </row>
    <row r="142" spans="1:41" ht="16.5" x14ac:dyDescent="0.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1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2"/>
      <c r="AD142" s="40"/>
      <c r="AE142" s="40"/>
      <c r="AF142" s="40"/>
      <c r="AG142" s="59"/>
      <c r="AH142" s="60"/>
      <c r="AI142" s="60"/>
      <c r="AJ142" s="60"/>
      <c r="AK142" s="60"/>
      <c r="AL142" s="60"/>
      <c r="AM142" s="40"/>
      <c r="AN142" s="40"/>
      <c r="AO142" s="40"/>
    </row>
    <row r="143" spans="1:41" ht="16.5" x14ac:dyDescent="0.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1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2"/>
      <c r="AD143" s="40"/>
      <c r="AE143" s="40"/>
      <c r="AF143" s="40"/>
      <c r="AG143" s="59"/>
      <c r="AH143" s="60"/>
      <c r="AI143" s="60"/>
      <c r="AJ143" s="60"/>
      <c r="AK143" s="60"/>
      <c r="AL143" s="60"/>
      <c r="AM143" s="40"/>
      <c r="AN143" s="40"/>
      <c r="AO143" s="40"/>
    </row>
    <row r="144" spans="1:41" ht="16.5" x14ac:dyDescent="0.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1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2"/>
      <c r="AD144" s="40"/>
      <c r="AE144" s="40"/>
      <c r="AF144" s="40"/>
      <c r="AG144" s="59"/>
      <c r="AH144" s="60"/>
      <c r="AI144" s="60"/>
      <c r="AJ144" s="60"/>
      <c r="AK144" s="60"/>
      <c r="AL144" s="60"/>
      <c r="AM144" s="40"/>
      <c r="AN144" s="40"/>
      <c r="AO144" s="40"/>
    </row>
    <row r="145" spans="1:41" ht="16.5" x14ac:dyDescent="0.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1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2"/>
      <c r="AD145" s="40"/>
      <c r="AE145" s="40"/>
      <c r="AF145" s="40"/>
      <c r="AG145" s="59"/>
      <c r="AH145" s="60"/>
      <c r="AI145" s="60"/>
      <c r="AJ145" s="60"/>
      <c r="AK145" s="60"/>
      <c r="AL145" s="60"/>
      <c r="AM145" s="40"/>
      <c r="AN145" s="40"/>
      <c r="AO145" s="40"/>
    </row>
    <row r="146" spans="1:41" ht="16.5" x14ac:dyDescent="0.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1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2"/>
      <c r="AD146" s="40"/>
      <c r="AE146" s="40"/>
      <c r="AF146" s="40"/>
      <c r="AG146" s="59"/>
      <c r="AH146" s="60"/>
      <c r="AI146" s="60"/>
      <c r="AJ146" s="60"/>
      <c r="AK146" s="60"/>
      <c r="AL146" s="60"/>
      <c r="AM146" s="40"/>
      <c r="AN146" s="40"/>
      <c r="AO146" s="40"/>
    </row>
    <row r="147" spans="1:41" ht="16.5" x14ac:dyDescent="0.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1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2"/>
      <c r="AD147" s="40"/>
      <c r="AE147" s="40"/>
      <c r="AF147" s="40"/>
      <c r="AG147" s="59"/>
      <c r="AH147" s="60"/>
      <c r="AI147" s="60"/>
      <c r="AJ147" s="60"/>
      <c r="AK147" s="60"/>
      <c r="AL147" s="60"/>
      <c r="AM147" s="40"/>
      <c r="AN147" s="40"/>
      <c r="AO147" s="40"/>
    </row>
    <row r="148" spans="1:41" ht="16.5" x14ac:dyDescent="0.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1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2"/>
      <c r="AD148" s="40"/>
      <c r="AE148" s="40"/>
      <c r="AF148" s="40"/>
      <c r="AG148" s="59"/>
      <c r="AH148" s="60"/>
      <c r="AI148" s="60"/>
      <c r="AJ148" s="60"/>
      <c r="AK148" s="60"/>
      <c r="AL148" s="60"/>
      <c r="AM148" s="40"/>
      <c r="AN148" s="40"/>
      <c r="AO148" s="40"/>
    </row>
    <row r="149" spans="1:41" ht="16.5" x14ac:dyDescent="0.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1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2"/>
      <c r="AD149" s="40"/>
      <c r="AE149" s="40"/>
      <c r="AF149" s="40"/>
      <c r="AG149" s="59"/>
      <c r="AH149" s="60"/>
      <c r="AI149" s="60"/>
      <c r="AJ149" s="60"/>
      <c r="AK149" s="60"/>
      <c r="AL149" s="60"/>
      <c r="AM149" s="40"/>
      <c r="AN149" s="40"/>
      <c r="AO149" s="40"/>
    </row>
    <row r="150" spans="1:41" ht="16.5" x14ac:dyDescent="0.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1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2"/>
      <c r="AD150" s="40"/>
      <c r="AE150" s="40"/>
      <c r="AF150" s="40"/>
      <c r="AG150" s="59"/>
      <c r="AH150" s="60"/>
      <c r="AI150" s="60"/>
      <c r="AJ150" s="60"/>
      <c r="AK150" s="60"/>
      <c r="AL150" s="60"/>
      <c r="AM150" s="40"/>
      <c r="AN150" s="40"/>
      <c r="AO150" s="40"/>
    </row>
    <row r="151" spans="1:41" ht="16.5" x14ac:dyDescent="0.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1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2"/>
      <c r="AD151" s="40"/>
      <c r="AE151" s="40"/>
      <c r="AF151" s="40"/>
      <c r="AG151" s="59"/>
      <c r="AH151" s="60"/>
      <c r="AI151" s="60"/>
      <c r="AJ151" s="60"/>
      <c r="AK151" s="60"/>
      <c r="AL151" s="60"/>
      <c r="AM151" s="40"/>
      <c r="AN151" s="40"/>
      <c r="AO151" s="40"/>
    </row>
    <row r="152" spans="1:41" ht="16.5" x14ac:dyDescent="0.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1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2"/>
      <c r="AD152" s="40"/>
      <c r="AE152" s="40"/>
      <c r="AF152" s="40"/>
      <c r="AG152" s="59"/>
      <c r="AH152" s="60"/>
      <c r="AI152" s="60"/>
      <c r="AJ152" s="60"/>
      <c r="AK152" s="60"/>
      <c r="AL152" s="60"/>
      <c r="AM152" s="40"/>
      <c r="AN152" s="40"/>
      <c r="AO152" s="40"/>
    </row>
    <row r="153" spans="1:41" ht="16.5" x14ac:dyDescent="0.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1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2"/>
      <c r="AD153" s="40"/>
      <c r="AE153" s="40"/>
      <c r="AF153" s="40"/>
      <c r="AG153" s="59"/>
      <c r="AH153" s="60"/>
      <c r="AI153" s="60"/>
      <c r="AJ153" s="60"/>
      <c r="AK153" s="60"/>
      <c r="AL153" s="60"/>
      <c r="AM153" s="40"/>
      <c r="AN153" s="40"/>
      <c r="AO153" s="40"/>
    </row>
    <row r="154" spans="1:41" ht="16.5" x14ac:dyDescent="0.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1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2"/>
      <c r="AD154" s="40"/>
      <c r="AE154" s="40"/>
      <c r="AF154" s="40"/>
      <c r="AG154" s="59"/>
      <c r="AH154" s="60"/>
      <c r="AI154" s="60"/>
      <c r="AJ154" s="60"/>
      <c r="AK154" s="60"/>
      <c r="AL154" s="60"/>
      <c r="AM154" s="40"/>
      <c r="AN154" s="40"/>
      <c r="AO154" s="40"/>
    </row>
    <row r="155" spans="1:41" ht="16.5" x14ac:dyDescent="0.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1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2"/>
      <c r="AD155" s="40"/>
      <c r="AE155" s="40"/>
      <c r="AF155" s="40"/>
      <c r="AG155" s="59"/>
      <c r="AH155" s="60"/>
      <c r="AI155" s="60"/>
      <c r="AJ155" s="60"/>
      <c r="AK155" s="60"/>
      <c r="AL155" s="60"/>
      <c r="AM155" s="40"/>
      <c r="AN155" s="40"/>
      <c r="AO155" s="40"/>
    </row>
    <row r="156" spans="1:41" ht="16.5" x14ac:dyDescent="0.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1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2"/>
      <c r="AD156" s="40"/>
      <c r="AE156" s="40"/>
      <c r="AF156" s="40"/>
      <c r="AG156" s="59"/>
      <c r="AH156" s="60"/>
      <c r="AI156" s="60"/>
      <c r="AJ156" s="60"/>
      <c r="AK156" s="60"/>
      <c r="AL156" s="60"/>
      <c r="AM156" s="40"/>
      <c r="AN156" s="40"/>
      <c r="AO156" s="40"/>
    </row>
    <row r="157" spans="1:41" ht="16.5" x14ac:dyDescent="0.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1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2"/>
      <c r="AD157" s="40"/>
      <c r="AE157" s="40"/>
      <c r="AF157" s="40"/>
      <c r="AG157" s="59"/>
      <c r="AH157" s="60"/>
      <c r="AI157" s="60"/>
      <c r="AJ157" s="60"/>
      <c r="AK157" s="60"/>
      <c r="AL157" s="60"/>
      <c r="AM157" s="40"/>
      <c r="AN157" s="40"/>
      <c r="AO157" s="40"/>
    </row>
    <row r="158" spans="1:41" ht="16.5" x14ac:dyDescent="0.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1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2"/>
      <c r="AD158" s="40"/>
      <c r="AE158" s="40"/>
      <c r="AF158" s="40"/>
      <c r="AG158" s="59"/>
      <c r="AH158" s="60"/>
      <c r="AI158" s="60"/>
      <c r="AJ158" s="60"/>
      <c r="AK158" s="60"/>
      <c r="AL158" s="60"/>
      <c r="AM158" s="40"/>
      <c r="AN158" s="40"/>
      <c r="AO158" s="40"/>
    </row>
    <row r="159" spans="1:41" ht="16.5" x14ac:dyDescent="0.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1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2"/>
      <c r="AD159" s="40"/>
      <c r="AE159" s="40"/>
      <c r="AF159" s="40"/>
      <c r="AG159" s="59"/>
      <c r="AH159" s="60"/>
      <c r="AI159" s="60"/>
      <c r="AJ159" s="60"/>
      <c r="AK159" s="60"/>
      <c r="AL159" s="60"/>
      <c r="AM159" s="40"/>
      <c r="AN159" s="40"/>
      <c r="AO159" s="40"/>
    </row>
    <row r="160" spans="1:41" ht="16.5" x14ac:dyDescent="0.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1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2"/>
      <c r="AD160" s="40"/>
      <c r="AE160" s="40"/>
      <c r="AF160" s="40"/>
      <c r="AG160" s="59"/>
      <c r="AH160" s="60"/>
      <c r="AI160" s="60"/>
      <c r="AJ160" s="60"/>
      <c r="AK160" s="60"/>
      <c r="AL160" s="60"/>
      <c r="AM160" s="40"/>
      <c r="AN160" s="40"/>
      <c r="AO160" s="40"/>
    </row>
    <row r="161" spans="1:41" ht="16.5" x14ac:dyDescent="0.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1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2"/>
      <c r="AD161" s="40"/>
      <c r="AE161" s="40"/>
      <c r="AF161" s="40"/>
      <c r="AG161" s="59"/>
      <c r="AH161" s="60"/>
      <c r="AI161" s="60"/>
      <c r="AJ161" s="60"/>
      <c r="AK161" s="60"/>
      <c r="AL161" s="60"/>
      <c r="AM161" s="40"/>
      <c r="AN161" s="40"/>
      <c r="AO161" s="40"/>
    </row>
    <row r="162" spans="1:41" ht="16.5" x14ac:dyDescent="0.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1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2"/>
      <c r="AD162" s="40"/>
      <c r="AE162" s="40"/>
      <c r="AF162" s="40"/>
      <c r="AG162" s="59"/>
      <c r="AH162" s="60"/>
      <c r="AI162" s="60"/>
      <c r="AJ162" s="60"/>
      <c r="AK162" s="60"/>
      <c r="AL162" s="60"/>
      <c r="AM162" s="40"/>
      <c r="AN162" s="40"/>
      <c r="AO162" s="40"/>
    </row>
    <row r="163" spans="1:41" ht="16.5" x14ac:dyDescent="0.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1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2"/>
      <c r="AD163" s="40"/>
      <c r="AE163" s="40"/>
      <c r="AF163" s="40"/>
      <c r="AG163" s="59"/>
      <c r="AH163" s="60"/>
      <c r="AI163" s="60"/>
      <c r="AJ163" s="60"/>
      <c r="AK163" s="60"/>
      <c r="AL163" s="60"/>
      <c r="AM163" s="40"/>
      <c r="AN163" s="40"/>
      <c r="AO163" s="40"/>
    </row>
    <row r="164" spans="1:41" ht="16.5" x14ac:dyDescent="0.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1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2"/>
      <c r="AD164" s="40"/>
      <c r="AE164" s="40"/>
      <c r="AF164" s="40"/>
      <c r="AG164" s="59"/>
      <c r="AH164" s="60"/>
      <c r="AI164" s="60"/>
      <c r="AJ164" s="60"/>
      <c r="AK164" s="60"/>
      <c r="AL164" s="60"/>
      <c r="AM164" s="40"/>
      <c r="AN164" s="40"/>
      <c r="AO164" s="40"/>
    </row>
    <row r="165" spans="1:41" ht="16.5" x14ac:dyDescent="0.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1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2"/>
      <c r="AD165" s="40"/>
      <c r="AE165" s="40"/>
      <c r="AF165" s="40"/>
      <c r="AG165" s="59"/>
      <c r="AH165" s="60"/>
      <c r="AI165" s="60"/>
      <c r="AJ165" s="60"/>
      <c r="AK165" s="60"/>
      <c r="AL165" s="60"/>
      <c r="AM165" s="40"/>
      <c r="AN165" s="40"/>
      <c r="AO165" s="40"/>
    </row>
    <row r="166" spans="1:41" ht="16.5" x14ac:dyDescent="0.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1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2"/>
      <c r="AD166" s="40"/>
      <c r="AE166" s="40"/>
      <c r="AF166" s="40"/>
      <c r="AG166" s="59"/>
      <c r="AH166" s="60"/>
      <c r="AI166" s="60"/>
      <c r="AJ166" s="60"/>
      <c r="AK166" s="60"/>
      <c r="AL166" s="60"/>
      <c r="AM166" s="40"/>
      <c r="AN166" s="40"/>
      <c r="AO166" s="40"/>
    </row>
    <row r="167" spans="1:41" ht="16.5" x14ac:dyDescent="0.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1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2"/>
      <c r="AD167" s="40"/>
      <c r="AE167" s="40"/>
      <c r="AF167" s="40"/>
      <c r="AG167" s="59"/>
      <c r="AH167" s="60"/>
      <c r="AI167" s="60"/>
      <c r="AJ167" s="60"/>
      <c r="AK167" s="60"/>
      <c r="AL167" s="60"/>
      <c r="AM167" s="40"/>
      <c r="AN167" s="40"/>
      <c r="AO167" s="40"/>
    </row>
    <row r="168" spans="1:41" ht="16.5" x14ac:dyDescent="0.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1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2"/>
      <c r="AD168" s="40"/>
      <c r="AE168" s="40"/>
      <c r="AF168" s="40"/>
      <c r="AG168" s="59"/>
      <c r="AH168" s="60"/>
      <c r="AI168" s="60"/>
      <c r="AJ168" s="60"/>
      <c r="AK168" s="60"/>
      <c r="AL168" s="60"/>
      <c r="AM168" s="40"/>
      <c r="AN168" s="40"/>
      <c r="AO168" s="40"/>
    </row>
    <row r="169" spans="1:41" ht="16.5" x14ac:dyDescent="0.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1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2"/>
      <c r="AD169" s="40"/>
      <c r="AE169" s="40"/>
      <c r="AF169" s="40"/>
      <c r="AG169" s="59"/>
      <c r="AH169" s="60"/>
      <c r="AI169" s="60"/>
      <c r="AJ169" s="60"/>
      <c r="AK169" s="60"/>
      <c r="AL169" s="60"/>
      <c r="AM169" s="40"/>
      <c r="AN169" s="40"/>
      <c r="AO169" s="40"/>
    </row>
    <row r="170" spans="1:41" ht="16.5" x14ac:dyDescent="0.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1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2"/>
      <c r="AD170" s="40"/>
      <c r="AE170" s="40"/>
      <c r="AF170" s="40"/>
      <c r="AG170" s="59"/>
      <c r="AH170" s="60"/>
      <c r="AI170" s="60"/>
      <c r="AJ170" s="60"/>
      <c r="AK170" s="60"/>
      <c r="AL170" s="60"/>
      <c r="AM170" s="40"/>
      <c r="AN170" s="40"/>
      <c r="AO170" s="40"/>
    </row>
    <row r="171" spans="1:41" ht="16.5" x14ac:dyDescent="0.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1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2"/>
      <c r="AD171" s="40"/>
      <c r="AE171" s="40"/>
      <c r="AF171" s="40"/>
      <c r="AG171" s="59"/>
      <c r="AH171" s="60"/>
      <c r="AI171" s="60"/>
      <c r="AJ171" s="60"/>
      <c r="AK171" s="60"/>
      <c r="AL171" s="60"/>
      <c r="AM171" s="40"/>
      <c r="AN171" s="40"/>
      <c r="AO171" s="40"/>
    </row>
    <row r="172" spans="1:41" ht="16.5" x14ac:dyDescent="0.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1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2"/>
      <c r="AD172" s="40"/>
      <c r="AE172" s="40"/>
      <c r="AF172" s="40"/>
      <c r="AG172" s="59"/>
      <c r="AH172" s="60"/>
      <c r="AI172" s="60"/>
      <c r="AJ172" s="60"/>
      <c r="AK172" s="60"/>
      <c r="AL172" s="60"/>
      <c r="AM172" s="40"/>
      <c r="AN172" s="40"/>
      <c r="AO172" s="40"/>
    </row>
    <row r="173" spans="1:41" ht="16.5" x14ac:dyDescent="0.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1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2"/>
      <c r="AD173" s="40"/>
      <c r="AE173" s="40"/>
      <c r="AF173" s="40"/>
      <c r="AG173" s="59"/>
      <c r="AH173" s="60"/>
      <c r="AI173" s="60"/>
      <c r="AJ173" s="60"/>
      <c r="AK173" s="60"/>
      <c r="AL173" s="60"/>
      <c r="AM173" s="40"/>
      <c r="AN173" s="40"/>
      <c r="AO173" s="40"/>
    </row>
    <row r="174" spans="1:41" ht="16.5" x14ac:dyDescent="0.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1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2"/>
      <c r="AD174" s="40"/>
      <c r="AE174" s="40"/>
      <c r="AF174" s="40"/>
      <c r="AG174" s="59"/>
      <c r="AH174" s="60"/>
      <c r="AI174" s="60"/>
      <c r="AJ174" s="60"/>
      <c r="AK174" s="60"/>
      <c r="AL174" s="60"/>
      <c r="AM174" s="40"/>
      <c r="AN174" s="40"/>
      <c r="AO174" s="40"/>
    </row>
    <row r="175" spans="1:41" ht="16.5" x14ac:dyDescent="0.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1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2"/>
      <c r="AD175" s="40"/>
      <c r="AE175" s="40"/>
      <c r="AF175" s="40"/>
      <c r="AG175" s="59"/>
      <c r="AH175" s="60"/>
      <c r="AI175" s="60"/>
      <c r="AJ175" s="60"/>
      <c r="AK175" s="60"/>
      <c r="AL175" s="60"/>
      <c r="AM175" s="40"/>
      <c r="AN175" s="40"/>
      <c r="AO175" s="40"/>
    </row>
    <row r="176" spans="1:41" ht="16.5" x14ac:dyDescent="0.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1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2"/>
      <c r="AD176" s="40"/>
      <c r="AE176" s="40"/>
      <c r="AF176" s="40"/>
      <c r="AG176" s="59"/>
      <c r="AH176" s="60"/>
      <c r="AI176" s="60"/>
      <c r="AJ176" s="60"/>
      <c r="AK176" s="60"/>
      <c r="AL176" s="60"/>
      <c r="AM176" s="40"/>
      <c r="AN176" s="40"/>
      <c r="AO176" s="40"/>
    </row>
    <row r="177" spans="1:41" ht="16.5" x14ac:dyDescent="0.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1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2"/>
      <c r="AD177" s="40"/>
      <c r="AE177" s="40"/>
      <c r="AF177" s="40"/>
      <c r="AG177" s="59"/>
      <c r="AH177" s="60"/>
      <c r="AI177" s="60"/>
      <c r="AJ177" s="60"/>
      <c r="AK177" s="60"/>
      <c r="AL177" s="60"/>
      <c r="AM177" s="40"/>
      <c r="AN177" s="40"/>
      <c r="AO177" s="40"/>
    </row>
    <row r="178" spans="1:41" ht="16.5" x14ac:dyDescent="0.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1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2"/>
      <c r="AD178" s="40"/>
      <c r="AE178" s="40"/>
      <c r="AF178" s="40"/>
      <c r="AG178" s="59"/>
      <c r="AH178" s="60"/>
      <c r="AI178" s="60"/>
      <c r="AJ178" s="60"/>
      <c r="AK178" s="60"/>
      <c r="AL178" s="60"/>
      <c r="AM178" s="40"/>
      <c r="AN178" s="40"/>
      <c r="AO178" s="40"/>
    </row>
    <row r="179" spans="1:41" ht="16.5" x14ac:dyDescent="0.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1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2"/>
      <c r="AD179" s="40"/>
      <c r="AE179" s="40"/>
      <c r="AF179" s="40"/>
      <c r="AG179" s="59"/>
      <c r="AH179" s="60"/>
      <c r="AI179" s="60"/>
      <c r="AJ179" s="60"/>
      <c r="AK179" s="60"/>
      <c r="AL179" s="60"/>
      <c r="AM179" s="40"/>
      <c r="AN179" s="40"/>
      <c r="AO179" s="40"/>
    </row>
    <row r="180" spans="1:41" ht="16.5" x14ac:dyDescent="0.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1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2"/>
      <c r="AD180" s="40"/>
      <c r="AE180" s="40"/>
      <c r="AF180" s="40"/>
      <c r="AG180" s="59"/>
      <c r="AH180" s="60"/>
      <c r="AI180" s="60"/>
      <c r="AJ180" s="60"/>
      <c r="AK180" s="60"/>
      <c r="AL180" s="60"/>
      <c r="AM180" s="40"/>
      <c r="AN180" s="40"/>
      <c r="AO180" s="40"/>
    </row>
    <row r="181" spans="1:41" ht="16.5" x14ac:dyDescent="0.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1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2"/>
      <c r="AD181" s="40"/>
      <c r="AE181" s="40"/>
      <c r="AF181" s="40"/>
      <c r="AG181" s="59"/>
      <c r="AH181" s="60"/>
      <c r="AI181" s="60"/>
      <c r="AJ181" s="60"/>
      <c r="AK181" s="60"/>
      <c r="AL181" s="60"/>
      <c r="AM181" s="40"/>
      <c r="AN181" s="40"/>
      <c r="AO181" s="40"/>
    </row>
    <row r="182" spans="1:41" ht="16.5" x14ac:dyDescent="0.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1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2"/>
      <c r="AD182" s="40"/>
      <c r="AE182" s="40"/>
      <c r="AF182" s="40"/>
      <c r="AG182" s="59"/>
      <c r="AH182" s="60"/>
      <c r="AI182" s="60"/>
      <c r="AJ182" s="60"/>
      <c r="AK182" s="60"/>
      <c r="AL182" s="60"/>
      <c r="AM182" s="40"/>
      <c r="AN182" s="40"/>
      <c r="AO182" s="40"/>
    </row>
    <row r="183" spans="1:41" ht="16.5" x14ac:dyDescent="0.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1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2"/>
      <c r="AD183" s="40"/>
      <c r="AE183" s="40"/>
      <c r="AF183" s="40"/>
      <c r="AG183" s="59"/>
      <c r="AH183" s="60"/>
      <c r="AI183" s="60"/>
      <c r="AJ183" s="60"/>
      <c r="AK183" s="60"/>
      <c r="AL183" s="60"/>
      <c r="AM183" s="40"/>
      <c r="AN183" s="40"/>
      <c r="AO183" s="40"/>
    </row>
    <row r="184" spans="1:41" ht="16.5" x14ac:dyDescent="0.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1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2"/>
      <c r="AD184" s="40"/>
      <c r="AE184" s="40"/>
      <c r="AF184" s="40"/>
      <c r="AG184" s="59"/>
      <c r="AH184" s="60"/>
      <c r="AI184" s="60"/>
      <c r="AJ184" s="60"/>
      <c r="AK184" s="60"/>
      <c r="AL184" s="60"/>
      <c r="AM184" s="40"/>
      <c r="AN184" s="40"/>
      <c r="AO184" s="40"/>
    </row>
    <row r="185" spans="1:41" ht="16.5" x14ac:dyDescent="0.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1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2"/>
      <c r="AD185" s="40"/>
      <c r="AE185" s="40"/>
      <c r="AF185" s="40"/>
      <c r="AG185" s="59"/>
      <c r="AH185" s="60"/>
      <c r="AI185" s="60"/>
      <c r="AJ185" s="60"/>
      <c r="AK185" s="60"/>
      <c r="AL185" s="60"/>
      <c r="AM185" s="40"/>
      <c r="AN185" s="40"/>
      <c r="AO185" s="40"/>
    </row>
    <row r="186" spans="1:41" ht="16.5" x14ac:dyDescent="0.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1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2"/>
      <c r="AD186" s="40"/>
      <c r="AE186" s="40"/>
      <c r="AF186" s="40"/>
      <c r="AG186" s="59"/>
      <c r="AH186" s="60"/>
      <c r="AI186" s="60"/>
      <c r="AJ186" s="60"/>
      <c r="AK186" s="60"/>
      <c r="AL186" s="60"/>
      <c r="AM186" s="40"/>
      <c r="AN186" s="40"/>
      <c r="AO186" s="40"/>
    </row>
    <row r="187" spans="1:41" ht="16.5" x14ac:dyDescent="0.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1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2"/>
      <c r="AD187" s="40"/>
      <c r="AE187" s="40"/>
      <c r="AF187" s="40"/>
      <c r="AG187" s="59"/>
      <c r="AH187" s="60"/>
      <c r="AI187" s="60"/>
      <c r="AJ187" s="60"/>
      <c r="AK187" s="60"/>
      <c r="AL187" s="60"/>
      <c r="AM187" s="40"/>
      <c r="AN187" s="40"/>
      <c r="AO187" s="40"/>
    </row>
    <row r="188" spans="1:41" ht="16.5" x14ac:dyDescent="0.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1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2"/>
      <c r="AD188" s="40"/>
      <c r="AE188" s="40"/>
      <c r="AF188" s="40"/>
      <c r="AG188" s="59"/>
      <c r="AH188" s="60"/>
      <c r="AI188" s="60"/>
      <c r="AJ188" s="60"/>
      <c r="AK188" s="60"/>
      <c r="AL188" s="60"/>
      <c r="AM188" s="40"/>
      <c r="AN188" s="40"/>
      <c r="AO188" s="40"/>
    </row>
    <row r="189" spans="1:41" ht="16.5" x14ac:dyDescent="0.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1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2"/>
      <c r="AD189" s="40"/>
      <c r="AE189" s="40"/>
      <c r="AF189" s="40"/>
      <c r="AG189" s="59"/>
      <c r="AH189" s="60"/>
      <c r="AI189" s="60"/>
      <c r="AJ189" s="60"/>
      <c r="AK189" s="60"/>
      <c r="AL189" s="60"/>
      <c r="AM189" s="40"/>
      <c r="AN189" s="40"/>
      <c r="AO189" s="40"/>
    </row>
    <row r="190" spans="1:41" ht="16.5" x14ac:dyDescent="0.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1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2"/>
      <c r="AD190" s="40"/>
      <c r="AE190" s="40"/>
      <c r="AF190" s="40"/>
      <c r="AG190" s="59"/>
      <c r="AH190" s="60"/>
      <c r="AI190" s="60"/>
      <c r="AJ190" s="60"/>
      <c r="AK190" s="60"/>
      <c r="AL190" s="60"/>
      <c r="AM190" s="40"/>
      <c r="AN190" s="40"/>
      <c r="AO190" s="40"/>
    </row>
    <row r="191" spans="1:41" ht="16.5" x14ac:dyDescent="0.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1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2"/>
      <c r="AD191" s="40"/>
      <c r="AE191" s="40"/>
      <c r="AF191" s="40"/>
      <c r="AG191" s="59"/>
      <c r="AH191" s="60"/>
      <c r="AI191" s="60"/>
      <c r="AJ191" s="60"/>
      <c r="AK191" s="60"/>
      <c r="AL191" s="60"/>
      <c r="AM191" s="40"/>
      <c r="AN191" s="40"/>
      <c r="AO191" s="40"/>
    </row>
    <row r="192" spans="1:41" ht="16.5" x14ac:dyDescent="0.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1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2"/>
      <c r="AD192" s="40"/>
      <c r="AE192" s="40"/>
      <c r="AF192" s="40"/>
      <c r="AG192" s="59"/>
      <c r="AH192" s="60"/>
      <c r="AI192" s="60"/>
      <c r="AJ192" s="60"/>
      <c r="AK192" s="60"/>
      <c r="AL192" s="60"/>
      <c r="AM192" s="40"/>
      <c r="AN192" s="40"/>
      <c r="AO192" s="40"/>
    </row>
    <row r="193" spans="1:41" ht="16.5" x14ac:dyDescent="0.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1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2"/>
      <c r="AD193" s="40"/>
      <c r="AE193" s="40"/>
      <c r="AF193" s="40"/>
      <c r="AG193" s="59"/>
      <c r="AH193" s="60"/>
      <c r="AI193" s="60"/>
      <c r="AJ193" s="60"/>
      <c r="AK193" s="60"/>
      <c r="AL193" s="60"/>
      <c r="AM193" s="40"/>
      <c r="AN193" s="40"/>
      <c r="AO193" s="40"/>
    </row>
    <row r="194" spans="1:41" ht="16.5" x14ac:dyDescent="0.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1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2"/>
      <c r="AD194" s="40"/>
      <c r="AE194" s="40"/>
      <c r="AF194" s="40"/>
      <c r="AG194" s="59"/>
      <c r="AH194" s="60"/>
      <c r="AI194" s="60"/>
      <c r="AJ194" s="60"/>
      <c r="AK194" s="60"/>
      <c r="AL194" s="60"/>
      <c r="AM194" s="40"/>
      <c r="AN194" s="40"/>
      <c r="AO194" s="40"/>
    </row>
    <row r="195" spans="1:41" ht="16.5" x14ac:dyDescent="0.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1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2"/>
      <c r="AD195" s="40"/>
      <c r="AE195" s="40"/>
      <c r="AF195" s="40"/>
      <c r="AG195" s="59"/>
      <c r="AH195" s="60"/>
      <c r="AI195" s="60"/>
      <c r="AJ195" s="60"/>
      <c r="AK195" s="60"/>
      <c r="AL195" s="60"/>
      <c r="AM195" s="40"/>
      <c r="AN195" s="40"/>
      <c r="AO195" s="40"/>
    </row>
    <row r="196" spans="1:41" ht="16.5" x14ac:dyDescent="0.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1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2"/>
      <c r="AD196" s="40"/>
      <c r="AE196" s="40"/>
      <c r="AF196" s="40"/>
      <c r="AG196" s="59"/>
      <c r="AH196" s="60"/>
      <c r="AI196" s="60"/>
      <c r="AJ196" s="60"/>
      <c r="AK196" s="60"/>
      <c r="AL196" s="60"/>
      <c r="AM196" s="40"/>
      <c r="AN196" s="40"/>
      <c r="AO196" s="40"/>
    </row>
    <row r="197" spans="1:41" ht="16.5" x14ac:dyDescent="0.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1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2"/>
      <c r="AD197" s="40"/>
      <c r="AE197" s="40"/>
      <c r="AF197" s="40"/>
      <c r="AG197" s="59"/>
      <c r="AH197" s="60"/>
      <c r="AI197" s="60"/>
      <c r="AJ197" s="60"/>
      <c r="AK197" s="60"/>
      <c r="AL197" s="60"/>
      <c r="AM197" s="40"/>
      <c r="AN197" s="40"/>
      <c r="AO197" s="40"/>
    </row>
    <row r="198" spans="1:41" ht="16.5" x14ac:dyDescent="0.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1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2"/>
      <c r="AD198" s="40"/>
      <c r="AE198" s="40"/>
      <c r="AF198" s="40"/>
      <c r="AG198" s="59"/>
      <c r="AH198" s="60"/>
      <c r="AI198" s="60"/>
      <c r="AJ198" s="60"/>
      <c r="AK198" s="60"/>
      <c r="AL198" s="60"/>
      <c r="AM198" s="40"/>
      <c r="AN198" s="40"/>
      <c r="AO198" s="40"/>
    </row>
    <row r="199" spans="1:41" ht="16.5" x14ac:dyDescent="0.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1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2"/>
      <c r="AD199" s="40"/>
      <c r="AE199" s="40"/>
      <c r="AF199" s="40"/>
      <c r="AG199" s="59"/>
      <c r="AH199" s="60"/>
      <c r="AI199" s="60"/>
      <c r="AJ199" s="60"/>
      <c r="AK199" s="60"/>
      <c r="AL199" s="60"/>
      <c r="AM199" s="40"/>
      <c r="AN199" s="40"/>
      <c r="AO199" s="40"/>
    </row>
    <row r="200" spans="1:41" ht="16.5" x14ac:dyDescent="0.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1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2"/>
      <c r="AD200" s="40"/>
      <c r="AE200" s="40"/>
      <c r="AF200" s="40"/>
      <c r="AG200" s="59"/>
      <c r="AH200" s="60"/>
      <c r="AI200" s="60"/>
      <c r="AJ200" s="60"/>
      <c r="AK200" s="60"/>
      <c r="AL200" s="60"/>
      <c r="AM200" s="40"/>
      <c r="AN200" s="40"/>
      <c r="AO200" s="40"/>
    </row>
    <row r="201" spans="1:41" ht="16.5" x14ac:dyDescent="0.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1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2"/>
      <c r="AD201" s="40"/>
      <c r="AE201" s="40"/>
      <c r="AF201" s="40"/>
      <c r="AG201" s="59"/>
      <c r="AH201" s="60"/>
      <c r="AI201" s="60"/>
      <c r="AJ201" s="60"/>
      <c r="AK201" s="60"/>
      <c r="AL201" s="60"/>
      <c r="AM201" s="40"/>
      <c r="AN201" s="40"/>
      <c r="AO201" s="40"/>
    </row>
    <row r="202" spans="1:41" ht="16.5" x14ac:dyDescent="0.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1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2"/>
      <c r="AD202" s="40"/>
      <c r="AE202" s="40"/>
      <c r="AF202" s="40"/>
      <c r="AG202" s="59"/>
      <c r="AH202" s="60"/>
      <c r="AI202" s="60"/>
      <c r="AJ202" s="60"/>
      <c r="AK202" s="60"/>
      <c r="AL202" s="60"/>
      <c r="AM202" s="40"/>
      <c r="AN202" s="40"/>
      <c r="AO202" s="40"/>
    </row>
    <row r="203" spans="1:41" ht="16.5" x14ac:dyDescent="0.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1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2"/>
      <c r="AD203" s="40"/>
      <c r="AE203" s="40"/>
      <c r="AF203" s="40"/>
      <c r="AG203" s="59"/>
      <c r="AH203" s="60"/>
      <c r="AI203" s="60"/>
      <c r="AJ203" s="60"/>
      <c r="AK203" s="60"/>
      <c r="AL203" s="60"/>
      <c r="AM203" s="40"/>
      <c r="AN203" s="40"/>
      <c r="AO203" s="40"/>
    </row>
    <row r="204" spans="1:41" ht="16.5" x14ac:dyDescent="0.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1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2"/>
      <c r="AD204" s="40"/>
      <c r="AE204" s="40"/>
      <c r="AF204" s="40"/>
      <c r="AG204" s="59"/>
      <c r="AH204" s="60"/>
      <c r="AI204" s="60"/>
      <c r="AJ204" s="60"/>
      <c r="AK204" s="60"/>
      <c r="AL204" s="60"/>
      <c r="AM204" s="40"/>
      <c r="AN204" s="40"/>
      <c r="AO204" s="40"/>
    </row>
    <row r="205" spans="1:41" ht="16.5" x14ac:dyDescent="0.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1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2"/>
      <c r="AD205" s="40"/>
      <c r="AE205" s="40"/>
      <c r="AF205" s="40"/>
      <c r="AG205" s="59"/>
      <c r="AH205" s="60"/>
      <c r="AI205" s="60"/>
      <c r="AJ205" s="60"/>
      <c r="AK205" s="60"/>
      <c r="AL205" s="60"/>
      <c r="AM205" s="40"/>
      <c r="AN205" s="40"/>
      <c r="AO205" s="40"/>
    </row>
    <row r="206" spans="1:41" ht="16.5" x14ac:dyDescent="0.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1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2"/>
      <c r="AD206" s="40"/>
      <c r="AE206" s="40"/>
      <c r="AF206" s="40"/>
      <c r="AG206" s="59"/>
      <c r="AH206" s="60"/>
      <c r="AI206" s="60"/>
      <c r="AJ206" s="60"/>
      <c r="AK206" s="60"/>
      <c r="AL206" s="60"/>
      <c r="AM206" s="40"/>
      <c r="AN206" s="40"/>
      <c r="AO206" s="40"/>
    </row>
    <row r="207" spans="1:41" ht="16.5" x14ac:dyDescent="0.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1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2"/>
      <c r="AD207" s="40"/>
      <c r="AE207" s="40"/>
      <c r="AF207" s="40"/>
      <c r="AG207" s="59"/>
      <c r="AH207" s="60"/>
      <c r="AI207" s="60"/>
      <c r="AJ207" s="60"/>
      <c r="AK207" s="60"/>
      <c r="AL207" s="60"/>
      <c r="AM207" s="40"/>
      <c r="AN207" s="40"/>
      <c r="AO207" s="40"/>
    </row>
    <row r="208" spans="1:41" ht="16.5" x14ac:dyDescent="0.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1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2"/>
      <c r="AD208" s="40"/>
      <c r="AE208" s="40"/>
      <c r="AF208" s="40"/>
      <c r="AG208" s="59"/>
      <c r="AH208" s="60"/>
      <c r="AI208" s="60"/>
      <c r="AJ208" s="60"/>
      <c r="AK208" s="60"/>
      <c r="AL208" s="60"/>
      <c r="AM208" s="40"/>
      <c r="AN208" s="40"/>
      <c r="AO208" s="40"/>
    </row>
    <row r="209" spans="1:41" ht="16.5" x14ac:dyDescent="0.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1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2"/>
      <c r="AD209" s="40"/>
      <c r="AE209" s="40"/>
      <c r="AF209" s="40"/>
      <c r="AG209" s="59"/>
      <c r="AH209" s="60"/>
      <c r="AI209" s="60"/>
      <c r="AJ209" s="60"/>
      <c r="AK209" s="60"/>
      <c r="AL209" s="60"/>
      <c r="AM209" s="40"/>
      <c r="AN209" s="40"/>
      <c r="AO209" s="40"/>
    </row>
    <row r="210" spans="1:41" ht="16.5" x14ac:dyDescent="0.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1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2"/>
      <c r="AD210" s="40"/>
      <c r="AE210" s="40"/>
      <c r="AF210" s="40"/>
      <c r="AG210" s="59"/>
      <c r="AH210" s="60"/>
      <c r="AI210" s="60"/>
      <c r="AJ210" s="60"/>
      <c r="AK210" s="60"/>
      <c r="AL210" s="60"/>
      <c r="AM210" s="40"/>
      <c r="AN210" s="40"/>
      <c r="AO210" s="40"/>
    </row>
    <row r="211" spans="1:41" ht="16.5" x14ac:dyDescent="0.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1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2"/>
      <c r="AD211" s="40"/>
      <c r="AE211" s="40"/>
      <c r="AF211" s="40"/>
      <c r="AG211" s="59"/>
      <c r="AH211" s="60"/>
      <c r="AI211" s="60"/>
      <c r="AJ211" s="60"/>
      <c r="AK211" s="60"/>
      <c r="AL211" s="60"/>
      <c r="AM211" s="40"/>
      <c r="AN211" s="40"/>
      <c r="AO211" s="40"/>
    </row>
    <row r="212" spans="1:41" ht="16.5" x14ac:dyDescent="0.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1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2"/>
      <c r="AD212" s="40"/>
      <c r="AE212" s="40"/>
      <c r="AF212" s="40"/>
      <c r="AG212" s="59"/>
      <c r="AH212" s="60"/>
      <c r="AI212" s="60"/>
      <c r="AJ212" s="60"/>
      <c r="AK212" s="60"/>
      <c r="AL212" s="60"/>
      <c r="AM212" s="40"/>
      <c r="AN212" s="40"/>
      <c r="AO212" s="40"/>
    </row>
    <row r="213" spans="1:41" ht="16.5" x14ac:dyDescent="0.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1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2"/>
      <c r="AD213" s="40"/>
      <c r="AE213" s="40"/>
      <c r="AF213" s="40"/>
      <c r="AG213" s="59"/>
      <c r="AH213" s="60"/>
      <c r="AI213" s="60"/>
      <c r="AJ213" s="60"/>
      <c r="AK213" s="60"/>
      <c r="AL213" s="60"/>
      <c r="AM213" s="40"/>
      <c r="AN213" s="40"/>
      <c r="AO213" s="40"/>
    </row>
    <row r="214" spans="1:41" ht="16.5" x14ac:dyDescent="0.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1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2"/>
      <c r="AD214" s="40"/>
      <c r="AE214" s="40"/>
      <c r="AF214" s="40"/>
      <c r="AG214" s="59"/>
      <c r="AH214" s="60"/>
      <c r="AI214" s="60"/>
      <c r="AJ214" s="60"/>
      <c r="AK214" s="60"/>
      <c r="AL214" s="60"/>
      <c r="AM214" s="40"/>
      <c r="AN214" s="40"/>
      <c r="AO214" s="40"/>
    </row>
    <row r="215" spans="1:41" ht="16.5" x14ac:dyDescent="0.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1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2"/>
      <c r="AD215" s="40"/>
      <c r="AE215" s="40"/>
      <c r="AF215" s="40"/>
      <c r="AG215" s="59"/>
      <c r="AH215" s="60"/>
      <c r="AI215" s="60"/>
      <c r="AJ215" s="60"/>
      <c r="AK215" s="60"/>
      <c r="AL215" s="60"/>
      <c r="AM215" s="40"/>
      <c r="AN215" s="40"/>
      <c r="AO215" s="40"/>
    </row>
    <row r="216" spans="1:41" ht="16.5" x14ac:dyDescent="0.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1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2"/>
      <c r="AD216" s="40"/>
      <c r="AE216" s="40"/>
      <c r="AF216" s="40"/>
      <c r="AG216" s="59"/>
      <c r="AH216" s="60"/>
      <c r="AI216" s="60"/>
      <c r="AJ216" s="60"/>
      <c r="AK216" s="60"/>
      <c r="AL216" s="60"/>
      <c r="AM216" s="40"/>
      <c r="AN216" s="40"/>
      <c r="AO216" s="40"/>
    </row>
    <row r="217" spans="1:41" ht="16.5" x14ac:dyDescent="0.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1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2"/>
      <c r="AD217" s="40"/>
      <c r="AE217" s="40"/>
      <c r="AF217" s="40"/>
      <c r="AG217" s="59"/>
      <c r="AH217" s="60"/>
      <c r="AI217" s="60"/>
      <c r="AJ217" s="60"/>
      <c r="AK217" s="60"/>
      <c r="AL217" s="60"/>
      <c r="AM217" s="40"/>
      <c r="AN217" s="40"/>
      <c r="AO217" s="40"/>
    </row>
    <row r="218" spans="1:41" ht="16.5" x14ac:dyDescent="0.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1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2"/>
      <c r="AD218" s="40"/>
      <c r="AE218" s="40"/>
      <c r="AF218" s="40"/>
      <c r="AG218" s="59"/>
      <c r="AH218" s="60"/>
      <c r="AI218" s="60"/>
      <c r="AJ218" s="60"/>
      <c r="AK218" s="60"/>
      <c r="AL218" s="60"/>
      <c r="AM218" s="40"/>
      <c r="AN218" s="40"/>
      <c r="AO218" s="40"/>
    </row>
    <row r="219" spans="1:41" ht="16.5" x14ac:dyDescent="0.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1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2"/>
      <c r="AD219" s="40"/>
      <c r="AE219" s="40"/>
      <c r="AF219" s="40"/>
      <c r="AG219" s="59"/>
      <c r="AH219" s="60"/>
      <c r="AI219" s="60"/>
      <c r="AJ219" s="60"/>
      <c r="AK219" s="60"/>
      <c r="AL219" s="60"/>
      <c r="AM219" s="40"/>
      <c r="AN219" s="40"/>
      <c r="AO219" s="40"/>
    </row>
    <row r="220" spans="1:41" ht="16.5" x14ac:dyDescent="0.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1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2"/>
      <c r="AD220" s="40"/>
      <c r="AE220" s="40"/>
      <c r="AF220" s="40"/>
      <c r="AG220" s="59"/>
      <c r="AH220" s="60"/>
      <c r="AI220" s="60"/>
      <c r="AJ220" s="60"/>
      <c r="AK220" s="60"/>
      <c r="AL220" s="60"/>
      <c r="AM220" s="40"/>
      <c r="AN220" s="40"/>
      <c r="AO220" s="40"/>
    </row>
    <row r="221" spans="1:41" ht="16.5" x14ac:dyDescent="0.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1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2"/>
      <c r="AD221" s="40"/>
      <c r="AE221" s="40"/>
      <c r="AF221" s="40"/>
      <c r="AG221" s="59"/>
      <c r="AH221" s="60"/>
      <c r="AI221" s="60"/>
      <c r="AJ221" s="60"/>
      <c r="AK221" s="60"/>
      <c r="AL221" s="60"/>
      <c r="AM221" s="40"/>
      <c r="AN221" s="40"/>
      <c r="AO221" s="40"/>
    </row>
    <row r="222" spans="1:41" ht="16.5" x14ac:dyDescent="0.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1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2"/>
      <c r="AD222" s="40"/>
      <c r="AE222" s="40"/>
      <c r="AF222" s="40"/>
      <c r="AG222" s="59"/>
      <c r="AH222" s="60"/>
      <c r="AI222" s="60"/>
      <c r="AJ222" s="60"/>
      <c r="AK222" s="60"/>
      <c r="AL222" s="60"/>
      <c r="AM222" s="40"/>
      <c r="AN222" s="40"/>
      <c r="AO222" s="40"/>
    </row>
    <row r="223" spans="1:41" ht="16.5" x14ac:dyDescent="0.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1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2"/>
      <c r="AD223" s="40"/>
      <c r="AE223" s="40"/>
      <c r="AF223" s="40"/>
      <c r="AG223" s="59"/>
      <c r="AH223" s="60"/>
      <c r="AI223" s="60"/>
      <c r="AJ223" s="60"/>
      <c r="AK223" s="60"/>
      <c r="AL223" s="60"/>
      <c r="AM223" s="40"/>
      <c r="AN223" s="40"/>
      <c r="AO223" s="40"/>
    </row>
    <row r="224" spans="1:41" ht="16.5" x14ac:dyDescent="0.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1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2"/>
      <c r="AD224" s="40"/>
      <c r="AE224" s="40"/>
      <c r="AF224" s="40"/>
      <c r="AG224" s="59"/>
      <c r="AH224" s="60"/>
      <c r="AI224" s="60"/>
      <c r="AJ224" s="60"/>
      <c r="AK224" s="60"/>
      <c r="AL224" s="60"/>
      <c r="AM224" s="40"/>
      <c r="AN224" s="40"/>
      <c r="AO224" s="40"/>
    </row>
    <row r="225" spans="1:41" ht="16.5" x14ac:dyDescent="0.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1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2"/>
      <c r="AD225" s="40"/>
      <c r="AE225" s="40"/>
      <c r="AF225" s="40"/>
      <c r="AG225" s="59"/>
      <c r="AH225" s="60"/>
      <c r="AI225" s="60"/>
      <c r="AJ225" s="60"/>
      <c r="AK225" s="60"/>
      <c r="AL225" s="60"/>
      <c r="AM225" s="40"/>
      <c r="AN225" s="40"/>
      <c r="AO225" s="40"/>
    </row>
    <row r="226" spans="1:41" ht="16.5" x14ac:dyDescent="0.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1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2"/>
      <c r="AD226" s="40"/>
      <c r="AE226" s="40"/>
      <c r="AF226" s="40"/>
      <c r="AG226" s="59"/>
      <c r="AH226" s="60"/>
      <c r="AI226" s="60"/>
      <c r="AJ226" s="60"/>
      <c r="AK226" s="60"/>
      <c r="AL226" s="60"/>
      <c r="AM226" s="40"/>
      <c r="AN226" s="40"/>
      <c r="AO226" s="40"/>
    </row>
    <row r="227" spans="1:41" ht="16.5" x14ac:dyDescent="0.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1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2"/>
      <c r="AD227" s="40"/>
      <c r="AE227" s="40"/>
      <c r="AF227" s="40"/>
      <c r="AG227" s="59"/>
      <c r="AH227" s="60"/>
      <c r="AI227" s="60"/>
      <c r="AJ227" s="60"/>
      <c r="AK227" s="60"/>
      <c r="AL227" s="60"/>
      <c r="AM227" s="40"/>
      <c r="AN227" s="40"/>
      <c r="AO227" s="40"/>
    </row>
    <row r="228" spans="1:41" ht="16.5" x14ac:dyDescent="0.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1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2"/>
      <c r="AD228" s="40"/>
      <c r="AE228" s="40"/>
      <c r="AF228" s="40"/>
      <c r="AG228" s="59"/>
      <c r="AH228" s="60"/>
      <c r="AI228" s="60"/>
      <c r="AJ228" s="60"/>
      <c r="AK228" s="60"/>
      <c r="AL228" s="60"/>
      <c r="AM228" s="40"/>
      <c r="AN228" s="40"/>
      <c r="AO228" s="40"/>
    </row>
    <row r="229" spans="1:41" ht="16.5" x14ac:dyDescent="0.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1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2"/>
      <c r="AD229" s="40"/>
      <c r="AE229" s="40"/>
      <c r="AF229" s="40"/>
      <c r="AG229" s="59"/>
      <c r="AH229" s="60"/>
      <c r="AI229" s="60"/>
      <c r="AJ229" s="60"/>
      <c r="AK229" s="60"/>
      <c r="AL229" s="60"/>
      <c r="AM229" s="40"/>
      <c r="AN229" s="40"/>
      <c r="AO229" s="40"/>
    </row>
    <row r="230" spans="1:41" ht="16.5" x14ac:dyDescent="0.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1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2"/>
      <c r="AD230" s="40"/>
      <c r="AE230" s="40"/>
      <c r="AF230" s="40"/>
      <c r="AG230" s="59"/>
      <c r="AH230" s="60"/>
      <c r="AI230" s="60"/>
      <c r="AJ230" s="60"/>
      <c r="AK230" s="60"/>
      <c r="AL230" s="60"/>
      <c r="AM230" s="40"/>
      <c r="AN230" s="40"/>
      <c r="AO230" s="40"/>
    </row>
    <row r="231" spans="1:41" ht="16.5" x14ac:dyDescent="0.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1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2"/>
      <c r="AD231" s="40"/>
      <c r="AE231" s="40"/>
      <c r="AF231" s="40"/>
      <c r="AG231" s="59"/>
      <c r="AH231" s="60"/>
      <c r="AI231" s="60"/>
      <c r="AJ231" s="60"/>
      <c r="AK231" s="60"/>
      <c r="AL231" s="60"/>
      <c r="AM231" s="40"/>
      <c r="AN231" s="40"/>
      <c r="AO231" s="40"/>
    </row>
    <row r="232" spans="1:41" ht="16.5" x14ac:dyDescent="0.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1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2"/>
      <c r="AD232" s="40"/>
      <c r="AE232" s="40"/>
      <c r="AF232" s="40"/>
      <c r="AG232" s="59"/>
      <c r="AH232" s="60"/>
      <c r="AI232" s="60"/>
      <c r="AJ232" s="60"/>
      <c r="AK232" s="60"/>
      <c r="AL232" s="60"/>
      <c r="AM232" s="40"/>
      <c r="AN232" s="40"/>
      <c r="AO232" s="40"/>
    </row>
    <row r="233" spans="1:41" ht="16.5" x14ac:dyDescent="0.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1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2"/>
      <c r="AD233" s="40"/>
      <c r="AE233" s="40"/>
      <c r="AF233" s="40"/>
      <c r="AG233" s="59"/>
      <c r="AH233" s="60"/>
      <c r="AI233" s="60"/>
      <c r="AJ233" s="60"/>
      <c r="AK233" s="60"/>
      <c r="AL233" s="60"/>
      <c r="AM233" s="40"/>
      <c r="AN233" s="40"/>
      <c r="AO233" s="40"/>
    </row>
    <row r="234" spans="1:41" ht="16.5" x14ac:dyDescent="0.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1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2"/>
      <c r="AD234" s="40"/>
      <c r="AE234" s="40"/>
      <c r="AF234" s="40"/>
      <c r="AG234" s="59"/>
      <c r="AH234" s="60"/>
      <c r="AI234" s="60"/>
      <c r="AJ234" s="60"/>
      <c r="AK234" s="60"/>
      <c r="AL234" s="60"/>
      <c r="AM234" s="40"/>
      <c r="AN234" s="40"/>
      <c r="AO234" s="40"/>
    </row>
    <row r="235" spans="1:41" ht="16.5" x14ac:dyDescent="0.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1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2"/>
      <c r="AD235" s="40"/>
      <c r="AE235" s="40"/>
      <c r="AF235" s="40"/>
      <c r="AG235" s="59"/>
      <c r="AH235" s="60"/>
      <c r="AI235" s="60"/>
      <c r="AJ235" s="60"/>
      <c r="AK235" s="60"/>
      <c r="AL235" s="60"/>
      <c r="AM235" s="40"/>
      <c r="AN235" s="40"/>
      <c r="AO235" s="40"/>
    </row>
    <row r="236" spans="1:41" ht="16.5" x14ac:dyDescent="0.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1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2"/>
      <c r="AD236" s="40"/>
      <c r="AE236" s="40"/>
      <c r="AF236" s="40"/>
      <c r="AG236" s="59"/>
      <c r="AH236" s="60"/>
      <c r="AI236" s="60"/>
      <c r="AJ236" s="60"/>
      <c r="AK236" s="60"/>
      <c r="AL236" s="60"/>
      <c r="AM236" s="40"/>
      <c r="AN236" s="40"/>
      <c r="AO236" s="40"/>
    </row>
    <row r="237" spans="1:41" ht="16.5" x14ac:dyDescent="0.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1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2"/>
      <c r="AD237" s="40"/>
      <c r="AE237" s="40"/>
      <c r="AF237" s="40"/>
      <c r="AG237" s="59"/>
      <c r="AH237" s="60"/>
      <c r="AI237" s="60"/>
      <c r="AJ237" s="60"/>
      <c r="AK237" s="60"/>
      <c r="AL237" s="60"/>
      <c r="AM237" s="40"/>
      <c r="AN237" s="40"/>
      <c r="AO237" s="40"/>
    </row>
    <row r="238" spans="1:41" ht="16.5" x14ac:dyDescent="0.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1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2"/>
      <c r="AD238" s="40"/>
      <c r="AE238" s="40"/>
      <c r="AF238" s="40"/>
      <c r="AG238" s="59"/>
      <c r="AH238" s="60"/>
      <c r="AI238" s="60"/>
      <c r="AJ238" s="60"/>
      <c r="AK238" s="60"/>
      <c r="AL238" s="60"/>
      <c r="AM238" s="40"/>
      <c r="AN238" s="40"/>
      <c r="AO238" s="40"/>
    </row>
    <row r="239" spans="1:41" ht="16.5" x14ac:dyDescent="0.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1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2"/>
      <c r="AD239" s="40"/>
      <c r="AE239" s="40"/>
      <c r="AF239" s="40"/>
      <c r="AG239" s="59"/>
      <c r="AH239" s="60"/>
      <c r="AI239" s="60"/>
      <c r="AJ239" s="60"/>
      <c r="AK239" s="60"/>
      <c r="AL239" s="60"/>
      <c r="AM239" s="40"/>
      <c r="AN239" s="40"/>
      <c r="AO239" s="40"/>
    </row>
    <row r="240" spans="1:41" ht="16.5" x14ac:dyDescent="0.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1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2"/>
      <c r="AD240" s="40"/>
      <c r="AE240" s="40"/>
      <c r="AF240" s="40"/>
      <c r="AG240" s="59"/>
      <c r="AH240" s="60"/>
      <c r="AI240" s="60"/>
      <c r="AJ240" s="60"/>
      <c r="AK240" s="60"/>
      <c r="AL240" s="60"/>
      <c r="AM240" s="40"/>
      <c r="AN240" s="40"/>
      <c r="AO240" s="40"/>
    </row>
    <row r="241" spans="1:41" ht="16.5" x14ac:dyDescent="0.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1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2"/>
      <c r="AD241" s="40"/>
      <c r="AE241" s="40"/>
      <c r="AF241" s="40"/>
      <c r="AG241" s="59"/>
      <c r="AH241" s="60"/>
      <c r="AI241" s="60"/>
      <c r="AJ241" s="60"/>
      <c r="AK241" s="60"/>
      <c r="AL241" s="60"/>
      <c r="AM241" s="40"/>
      <c r="AN241" s="40"/>
      <c r="AO241" s="40"/>
    </row>
    <row r="242" spans="1:41" ht="16.5" x14ac:dyDescent="0.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1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2"/>
      <c r="AD242" s="40"/>
      <c r="AE242" s="40"/>
      <c r="AF242" s="40"/>
      <c r="AG242" s="59"/>
      <c r="AH242" s="60"/>
      <c r="AI242" s="60"/>
      <c r="AJ242" s="60"/>
      <c r="AK242" s="60"/>
      <c r="AL242" s="60"/>
      <c r="AM242" s="40"/>
      <c r="AN242" s="40"/>
      <c r="AO242" s="40"/>
    </row>
    <row r="243" spans="1:41" ht="16.5" x14ac:dyDescent="0.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1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2"/>
      <c r="AD243" s="40"/>
      <c r="AE243" s="40"/>
      <c r="AF243" s="40"/>
      <c r="AG243" s="59"/>
      <c r="AH243" s="60"/>
      <c r="AI243" s="60"/>
      <c r="AJ243" s="60"/>
      <c r="AK243" s="60"/>
      <c r="AL243" s="60"/>
      <c r="AM243" s="40"/>
      <c r="AN243" s="40"/>
      <c r="AO243" s="40"/>
    </row>
    <row r="244" spans="1:41" ht="16.5" x14ac:dyDescent="0.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1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2"/>
      <c r="AD244" s="40"/>
      <c r="AE244" s="40"/>
      <c r="AF244" s="40"/>
      <c r="AG244" s="59"/>
      <c r="AH244" s="60"/>
      <c r="AI244" s="60"/>
      <c r="AJ244" s="60"/>
      <c r="AK244" s="60"/>
      <c r="AL244" s="60"/>
      <c r="AM244" s="40"/>
      <c r="AN244" s="40"/>
      <c r="AO244" s="40"/>
    </row>
    <row r="245" spans="1:41" ht="16.5" x14ac:dyDescent="0.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1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2"/>
      <c r="AD245" s="40"/>
      <c r="AE245" s="40"/>
      <c r="AF245" s="40"/>
      <c r="AG245" s="59"/>
      <c r="AH245" s="60"/>
      <c r="AI245" s="60"/>
      <c r="AJ245" s="60"/>
      <c r="AK245" s="60"/>
      <c r="AL245" s="60"/>
      <c r="AM245" s="40"/>
      <c r="AN245" s="40"/>
      <c r="AO245" s="40"/>
    </row>
    <row r="246" spans="1:41" ht="16.5" x14ac:dyDescent="0.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1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2"/>
      <c r="AD246" s="40"/>
      <c r="AE246" s="40"/>
      <c r="AF246" s="40"/>
      <c r="AG246" s="59"/>
      <c r="AH246" s="60"/>
      <c r="AI246" s="60"/>
      <c r="AJ246" s="60"/>
      <c r="AK246" s="60"/>
      <c r="AL246" s="60"/>
      <c r="AM246" s="40"/>
      <c r="AN246" s="40"/>
      <c r="AO246" s="40"/>
    </row>
    <row r="247" spans="1:41" ht="16.5" x14ac:dyDescent="0.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1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2"/>
      <c r="AD247" s="40"/>
      <c r="AE247" s="40"/>
      <c r="AF247" s="40"/>
      <c r="AG247" s="59"/>
      <c r="AH247" s="60"/>
      <c r="AI247" s="60"/>
      <c r="AJ247" s="60"/>
      <c r="AK247" s="60"/>
      <c r="AL247" s="60"/>
      <c r="AM247" s="40"/>
      <c r="AN247" s="40"/>
      <c r="AO247" s="40"/>
    </row>
    <row r="248" spans="1:41" ht="16.5" x14ac:dyDescent="0.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1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2"/>
      <c r="AD248" s="40"/>
      <c r="AE248" s="40"/>
      <c r="AF248" s="40"/>
      <c r="AG248" s="59"/>
      <c r="AH248" s="60"/>
      <c r="AI248" s="60"/>
      <c r="AJ248" s="60"/>
      <c r="AK248" s="60"/>
      <c r="AL248" s="60"/>
      <c r="AM248" s="40"/>
      <c r="AN248" s="40"/>
      <c r="AO248" s="40"/>
    </row>
    <row r="249" spans="1:41" ht="16.5" x14ac:dyDescent="0.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1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2"/>
      <c r="AD249" s="40"/>
      <c r="AE249" s="40"/>
      <c r="AF249" s="40"/>
      <c r="AG249" s="59"/>
      <c r="AH249" s="60"/>
      <c r="AI249" s="60"/>
      <c r="AJ249" s="60"/>
      <c r="AK249" s="60"/>
      <c r="AL249" s="60"/>
      <c r="AM249" s="40"/>
      <c r="AN249" s="40"/>
      <c r="AO249" s="40"/>
    </row>
    <row r="250" spans="1:41" ht="16.5" x14ac:dyDescent="0.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1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2"/>
      <c r="AD250" s="40"/>
      <c r="AE250" s="40"/>
      <c r="AF250" s="40"/>
      <c r="AG250" s="59"/>
      <c r="AH250" s="60"/>
      <c r="AI250" s="60"/>
      <c r="AJ250" s="60"/>
      <c r="AK250" s="60"/>
      <c r="AL250" s="60"/>
      <c r="AM250" s="40"/>
      <c r="AN250" s="40"/>
      <c r="AO250" s="40"/>
    </row>
    <row r="251" spans="1:41" ht="16.5" x14ac:dyDescent="0.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1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2"/>
      <c r="AD251" s="40"/>
      <c r="AE251" s="40"/>
      <c r="AF251" s="40"/>
      <c r="AG251" s="59"/>
      <c r="AH251" s="60"/>
      <c r="AI251" s="60"/>
      <c r="AJ251" s="60"/>
      <c r="AK251" s="60"/>
      <c r="AL251" s="60"/>
      <c r="AM251" s="40"/>
      <c r="AN251" s="40"/>
      <c r="AO251" s="40"/>
    </row>
    <row r="252" spans="1:41" ht="16.5" x14ac:dyDescent="0.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1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2"/>
      <c r="AD252" s="40"/>
      <c r="AE252" s="40"/>
      <c r="AF252" s="40"/>
      <c r="AG252" s="59"/>
      <c r="AH252" s="60"/>
      <c r="AI252" s="60"/>
      <c r="AJ252" s="60"/>
      <c r="AK252" s="60"/>
      <c r="AL252" s="60"/>
      <c r="AM252" s="40"/>
      <c r="AN252" s="40"/>
      <c r="AO252" s="40"/>
    </row>
    <row r="253" spans="1:41" ht="16.5" x14ac:dyDescent="0.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1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2"/>
      <c r="AD253" s="40"/>
      <c r="AE253" s="40"/>
      <c r="AF253" s="40"/>
      <c r="AG253" s="59"/>
      <c r="AH253" s="60"/>
      <c r="AI253" s="60"/>
      <c r="AJ253" s="60"/>
      <c r="AK253" s="60"/>
      <c r="AL253" s="60"/>
      <c r="AM253" s="40"/>
      <c r="AN253" s="40"/>
      <c r="AO253" s="40"/>
    </row>
    <row r="254" spans="1:41" ht="16.5" x14ac:dyDescent="0.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1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2"/>
      <c r="AD254" s="40"/>
      <c r="AE254" s="40"/>
      <c r="AF254" s="40"/>
      <c r="AG254" s="59"/>
      <c r="AH254" s="60"/>
      <c r="AI254" s="60"/>
      <c r="AJ254" s="60"/>
      <c r="AK254" s="60"/>
      <c r="AL254" s="60"/>
      <c r="AM254" s="40"/>
      <c r="AN254" s="40"/>
      <c r="AO254" s="40"/>
    </row>
    <row r="255" spans="1:41" ht="16.5" x14ac:dyDescent="0.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1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2"/>
      <c r="AD255" s="40"/>
      <c r="AE255" s="40"/>
      <c r="AF255" s="40"/>
      <c r="AG255" s="59"/>
      <c r="AH255" s="60"/>
      <c r="AI255" s="60"/>
      <c r="AJ255" s="60"/>
      <c r="AK255" s="60"/>
      <c r="AL255" s="60"/>
      <c r="AM255" s="40"/>
      <c r="AN255" s="40"/>
      <c r="AO255" s="40"/>
    </row>
    <row r="256" spans="1:41" ht="16.5" x14ac:dyDescent="0.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1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2"/>
      <c r="AD256" s="40"/>
      <c r="AE256" s="40"/>
      <c r="AF256" s="40"/>
      <c r="AG256" s="59"/>
      <c r="AH256" s="60"/>
      <c r="AI256" s="60"/>
      <c r="AJ256" s="60"/>
      <c r="AK256" s="60"/>
      <c r="AL256" s="60"/>
      <c r="AM256" s="40"/>
      <c r="AN256" s="40"/>
      <c r="AO256" s="40"/>
    </row>
    <row r="257" spans="1:41" ht="16.5" x14ac:dyDescent="0.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1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2"/>
      <c r="AD257" s="40"/>
      <c r="AE257" s="40"/>
      <c r="AF257" s="40"/>
      <c r="AG257" s="59"/>
      <c r="AH257" s="60"/>
      <c r="AI257" s="60"/>
      <c r="AJ257" s="60"/>
      <c r="AK257" s="60"/>
      <c r="AL257" s="60"/>
      <c r="AM257" s="40"/>
      <c r="AN257" s="40"/>
      <c r="AO257" s="40"/>
    </row>
    <row r="258" spans="1:41" ht="16.5" x14ac:dyDescent="0.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1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2"/>
      <c r="AD258" s="40"/>
      <c r="AE258" s="40"/>
      <c r="AF258" s="40"/>
      <c r="AG258" s="59"/>
      <c r="AH258" s="60"/>
      <c r="AI258" s="60"/>
      <c r="AJ258" s="60"/>
      <c r="AK258" s="60"/>
      <c r="AL258" s="60"/>
      <c r="AM258" s="40"/>
      <c r="AN258" s="40"/>
      <c r="AO258" s="40"/>
    </row>
    <row r="259" spans="1:41" ht="16.5" x14ac:dyDescent="0.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1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2"/>
      <c r="AD259" s="40"/>
      <c r="AE259" s="40"/>
      <c r="AF259" s="40"/>
      <c r="AG259" s="59"/>
      <c r="AH259" s="60"/>
      <c r="AI259" s="60"/>
      <c r="AJ259" s="60"/>
      <c r="AK259" s="60"/>
      <c r="AL259" s="60"/>
      <c r="AM259" s="40"/>
      <c r="AN259" s="40"/>
      <c r="AO259" s="40"/>
    </row>
    <row r="260" spans="1:41" ht="16.5" x14ac:dyDescent="0.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1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2"/>
      <c r="AD260" s="40"/>
      <c r="AE260" s="40"/>
      <c r="AF260" s="40"/>
      <c r="AG260" s="59"/>
      <c r="AH260" s="60"/>
      <c r="AI260" s="60"/>
      <c r="AJ260" s="60"/>
      <c r="AK260" s="60"/>
      <c r="AL260" s="60"/>
      <c r="AM260" s="40"/>
      <c r="AN260" s="40"/>
      <c r="AO260" s="40"/>
    </row>
    <row r="261" spans="1:41" ht="16.5" x14ac:dyDescent="0.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1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2"/>
      <c r="AD261" s="40"/>
      <c r="AE261" s="40"/>
      <c r="AF261" s="40"/>
      <c r="AG261" s="59"/>
      <c r="AH261" s="60"/>
      <c r="AI261" s="60"/>
      <c r="AJ261" s="60"/>
      <c r="AK261" s="60"/>
      <c r="AL261" s="60"/>
      <c r="AM261" s="40"/>
      <c r="AN261" s="40"/>
      <c r="AO261" s="40"/>
    </row>
    <row r="262" spans="1:41" ht="16.5" x14ac:dyDescent="0.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1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2"/>
      <c r="AD262" s="40"/>
      <c r="AE262" s="40"/>
      <c r="AF262" s="40"/>
      <c r="AG262" s="59"/>
      <c r="AH262" s="60"/>
      <c r="AI262" s="60"/>
      <c r="AJ262" s="60"/>
      <c r="AK262" s="60"/>
      <c r="AL262" s="60"/>
      <c r="AM262" s="40"/>
      <c r="AN262" s="40"/>
      <c r="AO262" s="40"/>
    </row>
    <row r="263" spans="1:41" ht="16.5" x14ac:dyDescent="0.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1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2"/>
      <c r="AD263" s="40"/>
      <c r="AE263" s="40"/>
      <c r="AF263" s="40"/>
      <c r="AG263" s="59"/>
      <c r="AH263" s="60"/>
      <c r="AI263" s="60"/>
      <c r="AJ263" s="60"/>
      <c r="AK263" s="60"/>
      <c r="AL263" s="60"/>
      <c r="AM263" s="40"/>
      <c r="AN263" s="40"/>
      <c r="AO263" s="40"/>
    </row>
    <row r="264" spans="1:41" ht="16.5" x14ac:dyDescent="0.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1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2"/>
      <c r="AD264" s="40"/>
      <c r="AE264" s="40"/>
      <c r="AF264" s="40"/>
      <c r="AG264" s="59"/>
      <c r="AH264" s="60"/>
      <c r="AI264" s="60"/>
      <c r="AJ264" s="60"/>
      <c r="AK264" s="60"/>
      <c r="AL264" s="60"/>
      <c r="AM264" s="40"/>
      <c r="AN264" s="40"/>
      <c r="AO264" s="40"/>
    </row>
    <row r="265" spans="1:41" ht="16.5" x14ac:dyDescent="0.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1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2"/>
      <c r="AD265" s="40"/>
      <c r="AE265" s="40"/>
      <c r="AF265" s="40"/>
      <c r="AG265" s="59"/>
      <c r="AH265" s="60"/>
      <c r="AI265" s="60"/>
      <c r="AJ265" s="60"/>
      <c r="AK265" s="60"/>
      <c r="AL265" s="60"/>
      <c r="AM265" s="40"/>
      <c r="AN265" s="40"/>
      <c r="AO265" s="40"/>
    </row>
    <row r="266" spans="1:41" ht="16.5" x14ac:dyDescent="0.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1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2"/>
      <c r="AD266" s="40"/>
      <c r="AE266" s="40"/>
      <c r="AF266" s="40"/>
      <c r="AG266" s="59"/>
      <c r="AH266" s="60"/>
      <c r="AI266" s="60"/>
      <c r="AJ266" s="60"/>
      <c r="AK266" s="60"/>
      <c r="AL266" s="60"/>
      <c r="AM266" s="40"/>
      <c r="AN266" s="40"/>
      <c r="AO266" s="40"/>
    </row>
    <row r="267" spans="1:41" ht="16.5" x14ac:dyDescent="0.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1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2"/>
      <c r="AD267" s="40"/>
      <c r="AE267" s="40"/>
      <c r="AF267" s="40"/>
      <c r="AG267" s="59"/>
      <c r="AH267" s="60"/>
      <c r="AI267" s="60"/>
      <c r="AJ267" s="60"/>
      <c r="AK267" s="60"/>
      <c r="AL267" s="60"/>
      <c r="AM267" s="40"/>
      <c r="AN267" s="40"/>
      <c r="AO267" s="40"/>
    </row>
    <row r="268" spans="1:41" ht="16.5" x14ac:dyDescent="0.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1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2"/>
      <c r="AD268" s="40"/>
      <c r="AE268" s="40"/>
      <c r="AF268" s="40"/>
      <c r="AG268" s="59"/>
      <c r="AH268" s="60"/>
      <c r="AI268" s="60"/>
      <c r="AJ268" s="60"/>
      <c r="AK268" s="60"/>
      <c r="AL268" s="60"/>
      <c r="AM268" s="40"/>
      <c r="AN268" s="40"/>
      <c r="AO268" s="40"/>
    </row>
    <row r="269" spans="1:41" ht="16.5" x14ac:dyDescent="0.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1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2"/>
      <c r="AD269" s="40"/>
      <c r="AE269" s="40"/>
      <c r="AF269" s="40"/>
      <c r="AG269" s="59"/>
      <c r="AH269" s="60"/>
      <c r="AI269" s="60"/>
      <c r="AJ269" s="60"/>
      <c r="AK269" s="60"/>
      <c r="AL269" s="60"/>
      <c r="AM269" s="40"/>
      <c r="AN269" s="40"/>
      <c r="AO269" s="40"/>
    </row>
    <row r="270" spans="1:41" ht="16.5" x14ac:dyDescent="0.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1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2"/>
      <c r="AD270" s="40"/>
      <c r="AE270" s="40"/>
      <c r="AF270" s="40"/>
      <c r="AG270" s="59"/>
      <c r="AH270" s="60"/>
      <c r="AI270" s="60"/>
      <c r="AJ270" s="60"/>
      <c r="AK270" s="60"/>
      <c r="AL270" s="60"/>
      <c r="AM270" s="40"/>
      <c r="AN270" s="40"/>
      <c r="AO270" s="40"/>
    </row>
    <row r="271" spans="1:41" ht="16.5" x14ac:dyDescent="0.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1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2"/>
      <c r="AD271" s="40"/>
      <c r="AE271" s="40"/>
      <c r="AF271" s="40"/>
      <c r="AG271" s="59"/>
      <c r="AH271" s="60"/>
      <c r="AI271" s="60"/>
      <c r="AJ271" s="60"/>
      <c r="AK271" s="60"/>
      <c r="AL271" s="60"/>
      <c r="AM271" s="40"/>
      <c r="AN271" s="40"/>
      <c r="AO271" s="40"/>
    </row>
    <row r="272" spans="1:41" ht="16.5" x14ac:dyDescent="0.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1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2"/>
      <c r="AD272" s="40"/>
      <c r="AE272" s="40"/>
      <c r="AF272" s="40"/>
      <c r="AG272" s="59"/>
      <c r="AH272" s="60"/>
      <c r="AI272" s="60"/>
      <c r="AJ272" s="60"/>
      <c r="AK272" s="60"/>
      <c r="AL272" s="60"/>
      <c r="AM272" s="40"/>
      <c r="AN272" s="40"/>
      <c r="AO272" s="40"/>
    </row>
    <row r="273" spans="1:41" ht="16.5" x14ac:dyDescent="0.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1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2"/>
      <c r="AD273" s="40"/>
      <c r="AE273" s="40"/>
      <c r="AF273" s="40"/>
      <c r="AG273" s="59"/>
      <c r="AH273" s="60"/>
      <c r="AI273" s="60"/>
      <c r="AJ273" s="60"/>
      <c r="AK273" s="60"/>
      <c r="AL273" s="60"/>
      <c r="AM273" s="40"/>
      <c r="AN273" s="40"/>
      <c r="AO273" s="40"/>
    </row>
    <row r="274" spans="1:41" ht="16.5" x14ac:dyDescent="0.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1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2"/>
      <c r="AD274" s="40"/>
      <c r="AE274" s="40"/>
      <c r="AF274" s="40"/>
      <c r="AG274" s="59"/>
      <c r="AH274" s="60"/>
      <c r="AI274" s="60"/>
      <c r="AJ274" s="60"/>
      <c r="AK274" s="60"/>
      <c r="AL274" s="60"/>
      <c r="AM274" s="40"/>
      <c r="AN274" s="40"/>
      <c r="AO274" s="40"/>
    </row>
    <row r="275" spans="1:41" ht="16.5" x14ac:dyDescent="0.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1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2"/>
      <c r="AD275" s="40"/>
      <c r="AE275" s="40"/>
      <c r="AF275" s="40"/>
      <c r="AG275" s="59"/>
      <c r="AH275" s="60"/>
      <c r="AI275" s="60"/>
      <c r="AJ275" s="60"/>
      <c r="AK275" s="60"/>
      <c r="AL275" s="60"/>
      <c r="AM275" s="40"/>
      <c r="AN275" s="40"/>
      <c r="AO275" s="40"/>
    </row>
    <row r="276" spans="1:41" ht="16.5" x14ac:dyDescent="0.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1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2"/>
      <c r="AD276" s="40"/>
      <c r="AE276" s="40"/>
      <c r="AF276" s="40"/>
      <c r="AG276" s="59"/>
      <c r="AH276" s="60"/>
      <c r="AI276" s="60"/>
      <c r="AJ276" s="60"/>
      <c r="AK276" s="60"/>
      <c r="AL276" s="60"/>
      <c r="AM276" s="40"/>
      <c r="AN276" s="40"/>
      <c r="AO276" s="40"/>
    </row>
    <row r="277" spans="1:41" ht="16.5" x14ac:dyDescent="0.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1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2"/>
      <c r="AD277" s="40"/>
      <c r="AE277" s="40"/>
      <c r="AF277" s="40"/>
      <c r="AG277" s="59"/>
      <c r="AH277" s="60"/>
      <c r="AI277" s="60"/>
      <c r="AJ277" s="60"/>
      <c r="AK277" s="60"/>
      <c r="AL277" s="60"/>
      <c r="AM277" s="40"/>
      <c r="AN277" s="40"/>
      <c r="AO277" s="40"/>
    </row>
    <row r="278" spans="1:41" ht="16.5" x14ac:dyDescent="0.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1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2"/>
      <c r="AD278" s="40"/>
      <c r="AE278" s="40"/>
      <c r="AF278" s="40"/>
      <c r="AG278" s="59"/>
      <c r="AH278" s="60"/>
      <c r="AI278" s="60"/>
      <c r="AJ278" s="60"/>
      <c r="AK278" s="60"/>
      <c r="AL278" s="60"/>
      <c r="AM278" s="40"/>
      <c r="AN278" s="40"/>
      <c r="AO278" s="40"/>
    </row>
    <row r="279" spans="1:41" ht="16.5" x14ac:dyDescent="0.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1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2"/>
      <c r="AD279" s="40"/>
      <c r="AE279" s="40"/>
      <c r="AF279" s="40"/>
      <c r="AG279" s="59"/>
      <c r="AH279" s="60"/>
      <c r="AI279" s="60"/>
      <c r="AJ279" s="60"/>
      <c r="AK279" s="60"/>
      <c r="AL279" s="60"/>
      <c r="AM279" s="40"/>
      <c r="AN279" s="40"/>
      <c r="AO279" s="40"/>
    </row>
    <row r="280" spans="1:41" ht="16.5" x14ac:dyDescent="0.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1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2"/>
      <c r="AD280" s="40"/>
      <c r="AE280" s="40"/>
      <c r="AF280" s="40"/>
      <c r="AG280" s="59"/>
      <c r="AH280" s="60"/>
      <c r="AI280" s="60"/>
      <c r="AJ280" s="60"/>
      <c r="AK280" s="60"/>
      <c r="AL280" s="60"/>
      <c r="AM280" s="40"/>
      <c r="AN280" s="40"/>
      <c r="AO280" s="40"/>
    </row>
    <row r="281" spans="1:41" ht="16.5" x14ac:dyDescent="0.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1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2"/>
      <c r="AD281" s="40"/>
      <c r="AE281" s="40"/>
      <c r="AF281" s="40"/>
      <c r="AG281" s="59"/>
      <c r="AH281" s="60"/>
      <c r="AI281" s="60"/>
      <c r="AJ281" s="60"/>
      <c r="AK281" s="60"/>
      <c r="AL281" s="60"/>
      <c r="AM281" s="40"/>
      <c r="AN281" s="40"/>
      <c r="AO281" s="40"/>
    </row>
    <row r="282" spans="1:41" ht="16.5" x14ac:dyDescent="0.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1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2"/>
      <c r="AD282" s="40"/>
      <c r="AE282" s="40"/>
      <c r="AF282" s="40"/>
      <c r="AG282" s="59"/>
      <c r="AH282" s="60"/>
      <c r="AI282" s="60"/>
      <c r="AJ282" s="60"/>
      <c r="AK282" s="60"/>
      <c r="AL282" s="60"/>
      <c r="AM282" s="40"/>
      <c r="AN282" s="40"/>
      <c r="AO282" s="40"/>
    </row>
    <row r="283" spans="1:41" ht="16.5" x14ac:dyDescent="0.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1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2"/>
      <c r="AD283" s="40"/>
      <c r="AE283" s="40"/>
      <c r="AF283" s="40"/>
      <c r="AG283" s="59"/>
      <c r="AH283" s="60"/>
      <c r="AI283" s="60"/>
      <c r="AJ283" s="60"/>
      <c r="AK283" s="60"/>
      <c r="AL283" s="60"/>
      <c r="AM283" s="40"/>
      <c r="AN283" s="40"/>
      <c r="AO283" s="40"/>
    </row>
    <row r="284" spans="1:41" ht="16.5" x14ac:dyDescent="0.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1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2"/>
      <c r="AD284" s="40"/>
      <c r="AE284" s="40"/>
      <c r="AF284" s="40"/>
      <c r="AG284" s="59"/>
      <c r="AH284" s="60"/>
      <c r="AI284" s="60"/>
      <c r="AJ284" s="60"/>
      <c r="AK284" s="60"/>
      <c r="AL284" s="60"/>
      <c r="AM284" s="40"/>
      <c r="AN284" s="40"/>
      <c r="AO284" s="40"/>
    </row>
    <row r="285" spans="1:41" ht="16.5" x14ac:dyDescent="0.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1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2"/>
      <c r="AD285" s="40"/>
      <c r="AE285" s="40"/>
      <c r="AF285" s="40"/>
      <c r="AG285" s="59"/>
      <c r="AH285" s="60"/>
      <c r="AI285" s="60"/>
      <c r="AJ285" s="60"/>
      <c r="AK285" s="60"/>
      <c r="AL285" s="60"/>
      <c r="AM285" s="40"/>
      <c r="AN285" s="40"/>
      <c r="AO285" s="40"/>
    </row>
    <row r="286" spans="1:41" ht="16.5" x14ac:dyDescent="0.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1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2"/>
      <c r="AD286" s="40"/>
      <c r="AE286" s="40"/>
      <c r="AF286" s="40"/>
      <c r="AG286" s="59"/>
      <c r="AH286" s="60"/>
      <c r="AI286" s="60"/>
      <c r="AJ286" s="60"/>
      <c r="AK286" s="60"/>
      <c r="AL286" s="60"/>
      <c r="AM286" s="40"/>
      <c r="AN286" s="40"/>
      <c r="AO286" s="40"/>
    </row>
    <row r="287" spans="1:41" ht="16.5" x14ac:dyDescent="0.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1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2"/>
      <c r="AD287" s="40"/>
      <c r="AE287" s="40"/>
      <c r="AF287" s="40"/>
      <c r="AG287" s="59"/>
      <c r="AH287" s="60"/>
      <c r="AI287" s="60"/>
      <c r="AJ287" s="60"/>
      <c r="AK287" s="60"/>
      <c r="AL287" s="60"/>
      <c r="AM287" s="40"/>
      <c r="AN287" s="40"/>
      <c r="AO287" s="40"/>
    </row>
    <row r="288" spans="1:41" ht="16.5" x14ac:dyDescent="0.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1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2"/>
      <c r="AD288" s="40"/>
      <c r="AE288" s="40"/>
      <c r="AF288" s="40"/>
      <c r="AG288" s="59"/>
      <c r="AH288" s="60"/>
      <c r="AI288" s="60"/>
      <c r="AJ288" s="60"/>
      <c r="AK288" s="60"/>
      <c r="AL288" s="60"/>
      <c r="AM288" s="40"/>
      <c r="AN288" s="40"/>
      <c r="AO288" s="40"/>
    </row>
    <row r="289" spans="1:41" ht="11.25" customHeight="1" x14ac:dyDescent="0.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1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2"/>
      <c r="AD289" s="40"/>
      <c r="AE289" s="40"/>
      <c r="AF289" s="40"/>
      <c r="AG289" s="59"/>
      <c r="AH289" s="60"/>
      <c r="AI289" s="60"/>
      <c r="AJ289" s="60"/>
      <c r="AK289" s="60"/>
      <c r="AL289" s="60"/>
      <c r="AM289" s="40"/>
      <c r="AN289" s="40"/>
      <c r="AO289" s="40"/>
    </row>
    <row r="290" spans="1:41" ht="11.25" customHeight="1" x14ac:dyDescent="0.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1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2"/>
      <c r="AD290" s="40"/>
      <c r="AE290" s="40"/>
      <c r="AF290" s="40"/>
      <c r="AG290" s="59"/>
      <c r="AH290" s="60"/>
      <c r="AI290" s="60"/>
      <c r="AJ290" s="60"/>
      <c r="AK290" s="60"/>
      <c r="AL290" s="60"/>
      <c r="AM290" s="40"/>
      <c r="AN290" s="40"/>
      <c r="AO290" s="40"/>
    </row>
    <row r="291" spans="1:41" ht="11.25" customHeight="1" x14ac:dyDescent="0.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1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2"/>
      <c r="AD291" s="40"/>
      <c r="AE291" s="40"/>
      <c r="AF291" s="40"/>
      <c r="AG291" s="59"/>
      <c r="AH291" s="60"/>
      <c r="AI291" s="60"/>
      <c r="AJ291" s="60"/>
      <c r="AK291" s="60"/>
      <c r="AL291" s="60"/>
      <c r="AM291" s="40"/>
      <c r="AN291" s="40"/>
      <c r="AO291" s="40"/>
    </row>
    <row r="292" spans="1:41" ht="11.25" customHeight="1" x14ac:dyDescent="0.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1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2"/>
      <c r="AD292" s="40"/>
      <c r="AE292" s="40"/>
      <c r="AF292" s="40"/>
      <c r="AG292" s="59"/>
      <c r="AH292" s="60"/>
      <c r="AI292" s="60"/>
      <c r="AJ292" s="60"/>
      <c r="AK292" s="60"/>
      <c r="AL292" s="60"/>
      <c r="AM292" s="40"/>
      <c r="AN292" s="40"/>
      <c r="AO292" s="40"/>
    </row>
    <row r="293" spans="1:41" ht="11.25" customHeight="1" x14ac:dyDescent="0.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1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2"/>
      <c r="AD293" s="40"/>
      <c r="AE293" s="40"/>
      <c r="AF293" s="40"/>
      <c r="AG293" s="59"/>
      <c r="AH293" s="60"/>
      <c r="AI293" s="60"/>
      <c r="AJ293" s="60"/>
      <c r="AK293" s="60"/>
      <c r="AL293" s="60"/>
      <c r="AM293" s="40"/>
      <c r="AN293" s="40"/>
      <c r="AO293" s="40"/>
    </row>
    <row r="294" spans="1:41" ht="11.25" customHeight="1" x14ac:dyDescent="0.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1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2"/>
      <c r="AD294" s="40"/>
      <c r="AE294" s="40"/>
      <c r="AF294" s="40"/>
      <c r="AG294" s="59"/>
      <c r="AH294" s="60"/>
      <c r="AI294" s="60"/>
      <c r="AJ294" s="60"/>
      <c r="AK294" s="60"/>
      <c r="AL294" s="60"/>
      <c r="AM294" s="40"/>
      <c r="AN294" s="40"/>
      <c r="AO294" s="40"/>
    </row>
    <row r="295" spans="1:41" ht="11.25" customHeight="1" x14ac:dyDescent="0.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1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2"/>
      <c r="AD295" s="40"/>
      <c r="AE295" s="40"/>
      <c r="AF295" s="40"/>
      <c r="AG295" s="59"/>
      <c r="AH295" s="60"/>
      <c r="AI295" s="60"/>
      <c r="AJ295" s="60"/>
      <c r="AK295" s="60"/>
      <c r="AL295" s="60"/>
      <c r="AM295" s="40"/>
      <c r="AN295" s="40"/>
      <c r="AO295" s="40"/>
    </row>
    <row r="296" spans="1:41" ht="11.25" customHeight="1" x14ac:dyDescent="0.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1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2"/>
      <c r="AD296" s="40"/>
      <c r="AE296" s="40"/>
      <c r="AF296" s="40"/>
      <c r="AG296" s="59"/>
      <c r="AH296" s="60"/>
      <c r="AI296" s="60"/>
      <c r="AJ296" s="60"/>
      <c r="AK296" s="60"/>
      <c r="AL296" s="60"/>
      <c r="AM296" s="40"/>
      <c r="AN296" s="40"/>
      <c r="AO296" s="40"/>
    </row>
    <row r="297" spans="1:41" ht="11.25" customHeight="1" x14ac:dyDescent="0.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1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2"/>
      <c r="AD297" s="40"/>
      <c r="AE297" s="40"/>
      <c r="AF297" s="40"/>
      <c r="AG297" s="59"/>
      <c r="AH297" s="60"/>
      <c r="AI297" s="60"/>
      <c r="AJ297" s="60"/>
      <c r="AK297" s="60"/>
      <c r="AL297" s="60"/>
      <c r="AM297" s="40"/>
      <c r="AN297" s="40"/>
      <c r="AO297" s="40"/>
    </row>
    <row r="298" spans="1:41" ht="11.25" customHeight="1" x14ac:dyDescent="0.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1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2"/>
      <c r="AD298" s="40"/>
      <c r="AE298" s="40"/>
      <c r="AF298" s="40"/>
      <c r="AG298" s="59"/>
      <c r="AH298" s="60"/>
      <c r="AI298" s="60"/>
      <c r="AJ298" s="60"/>
      <c r="AK298" s="60"/>
      <c r="AL298" s="60"/>
      <c r="AM298" s="40"/>
      <c r="AN298" s="40"/>
      <c r="AO298" s="40"/>
    </row>
    <row r="299" spans="1:41" ht="11.25" customHeight="1" x14ac:dyDescent="0.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1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2"/>
      <c r="AD299" s="40"/>
      <c r="AE299" s="40"/>
      <c r="AF299" s="40"/>
      <c r="AG299" s="59"/>
      <c r="AH299" s="60"/>
      <c r="AI299" s="60"/>
      <c r="AJ299" s="60"/>
      <c r="AK299" s="60"/>
      <c r="AL299" s="60"/>
      <c r="AM299" s="40"/>
      <c r="AN299" s="40"/>
      <c r="AO299" s="40"/>
    </row>
    <row r="300" spans="1:41" ht="11.25" customHeight="1" x14ac:dyDescent="0.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1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2"/>
      <c r="AD300" s="40"/>
      <c r="AE300" s="40"/>
      <c r="AF300" s="40"/>
      <c r="AG300" s="59"/>
      <c r="AH300" s="60"/>
      <c r="AI300" s="60"/>
      <c r="AJ300" s="60"/>
      <c r="AK300" s="60"/>
      <c r="AL300" s="60"/>
      <c r="AM300" s="40"/>
      <c r="AN300" s="40"/>
      <c r="AO300" s="40"/>
    </row>
    <row r="301" spans="1:41" ht="11.25" customHeight="1" x14ac:dyDescent="0.3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1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2"/>
      <c r="AD301" s="40"/>
      <c r="AE301" s="40"/>
      <c r="AF301" s="40"/>
      <c r="AG301" s="59"/>
      <c r="AH301" s="60"/>
      <c r="AI301" s="60"/>
      <c r="AJ301" s="60"/>
      <c r="AK301" s="60"/>
      <c r="AL301" s="60"/>
      <c r="AM301" s="40"/>
      <c r="AN301" s="40"/>
      <c r="AO301" s="40"/>
    </row>
    <row r="302" spans="1:41" ht="11.25" customHeight="1" x14ac:dyDescent="0.3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1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2"/>
      <c r="AD302" s="40"/>
      <c r="AE302" s="40"/>
      <c r="AF302" s="40"/>
      <c r="AG302" s="59"/>
      <c r="AH302" s="60"/>
      <c r="AI302" s="60"/>
      <c r="AJ302" s="60"/>
      <c r="AK302" s="60"/>
      <c r="AL302" s="60"/>
      <c r="AM302" s="40"/>
      <c r="AN302" s="40"/>
      <c r="AO302" s="40"/>
    </row>
    <row r="303" spans="1:41" ht="11.25" customHeight="1" x14ac:dyDescent="0.3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1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2"/>
      <c r="AD303" s="40"/>
      <c r="AE303" s="40"/>
      <c r="AF303" s="40"/>
      <c r="AG303" s="59"/>
      <c r="AH303" s="60"/>
      <c r="AI303" s="60"/>
      <c r="AJ303" s="60"/>
      <c r="AK303" s="60"/>
      <c r="AL303" s="60"/>
      <c r="AM303" s="40"/>
      <c r="AN303" s="40"/>
      <c r="AO303" s="40"/>
    </row>
    <row r="304" spans="1:41" ht="11.25" customHeight="1" x14ac:dyDescent="0.3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1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2"/>
      <c r="AD304" s="40"/>
      <c r="AE304" s="40"/>
      <c r="AF304" s="40"/>
      <c r="AG304" s="59"/>
      <c r="AH304" s="60"/>
      <c r="AI304" s="60"/>
      <c r="AJ304" s="60"/>
      <c r="AK304" s="60"/>
      <c r="AL304" s="60"/>
      <c r="AM304" s="40"/>
      <c r="AN304" s="40"/>
      <c r="AO304" s="40"/>
    </row>
    <row r="305" spans="1:41" ht="11.25" customHeight="1" x14ac:dyDescent="0.3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1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2"/>
      <c r="AD305" s="40"/>
      <c r="AE305" s="40"/>
      <c r="AF305" s="40"/>
      <c r="AG305" s="59"/>
      <c r="AH305" s="60"/>
      <c r="AI305" s="60"/>
      <c r="AJ305" s="60"/>
      <c r="AK305" s="60"/>
      <c r="AL305" s="60"/>
      <c r="AM305" s="40"/>
      <c r="AN305" s="40"/>
      <c r="AO305" s="40"/>
    </row>
    <row r="306" spans="1:41" ht="11.25" customHeight="1" x14ac:dyDescent="0.3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1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2"/>
      <c r="AD306" s="40"/>
      <c r="AE306" s="40"/>
      <c r="AF306" s="40"/>
      <c r="AG306" s="59"/>
      <c r="AH306" s="60"/>
      <c r="AI306" s="60"/>
      <c r="AJ306" s="60"/>
      <c r="AK306" s="60"/>
      <c r="AL306" s="60"/>
      <c r="AM306" s="40"/>
      <c r="AN306" s="40"/>
      <c r="AO306" s="40"/>
    </row>
    <row r="307" spans="1:41" ht="11.25" customHeight="1" x14ac:dyDescent="0.3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1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2"/>
      <c r="AD307" s="40"/>
      <c r="AE307" s="40"/>
      <c r="AF307" s="40"/>
      <c r="AG307" s="59"/>
      <c r="AH307" s="60"/>
      <c r="AI307" s="60"/>
      <c r="AJ307" s="60"/>
      <c r="AK307" s="60"/>
      <c r="AL307" s="60"/>
      <c r="AM307" s="40"/>
      <c r="AN307" s="40"/>
      <c r="AO307" s="40"/>
    </row>
    <row r="308" spans="1:41" ht="11.25" customHeight="1" x14ac:dyDescent="0.3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1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2"/>
      <c r="AD308" s="40"/>
      <c r="AE308" s="40"/>
      <c r="AF308" s="40"/>
      <c r="AG308" s="59"/>
      <c r="AH308" s="60"/>
      <c r="AI308" s="60"/>
      <c r="AJ308" s="60"/>
      <c r="AK308" s="60"/>
      <c r="AL308" s="60"/>
      <c r="AM308" s="40"/>
      <c r="AN308" s="40"/>
      <c r="AO308" s="40"/>
    </row>
    <row r="309" spans="1:41" ht="11.25" customHeight="1" x14ac:dyDescent="0.3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1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2"/>
      <c r="AD309" s="40"/>
      <c r="AE309" s="40"/>
      <c r="AF309" s="40"/>
      <c r="AG309" s="59"/>
      <c r="AH309" s="60"/>
      <c r="AI309" s="60"/>
      <c r="AJ309" s="60"/>
      <c r="AK309" s="60"/>
      <c r="AL309" s="60"/>
      <c r="AM309" s="40"/>
      <c r="AN309" s="40"/>
      <c r="AO309" s="40"/>
    </row>
    <row r="310" spans="1:41" ht="11.25" customHeight="1" x14ac:dyDescent="0.3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1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2"/>
      <c r="AD310" s="40"/>
      <c r="AE310" s="40"/>
      <c r="AF310" s="40"/>
      <c r="AG310" s="59"/>
      <c r="AH310" s="60"/>
      <c r="AI310" s="60"/>
      <c r="AJ310" s="60"/>
      <c r="AK310" s="60"/>
      <c r="AL310" s="60"/>
      <c r="AM310" s="40"/>
      <c r="AN310" s="40"/>
      <c r="AO310" s="40"/>
    </row>
    <row r="311" spans="1:41" ht="11.25" customHeight="1" x14ac:dyDescent="0.3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1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2"/>
      <c r="AD311" s="40"/>
      <c r="AE311" s="40"/>
      <c r="AF311" s="40"/>
      <c r="AG311" s="59"/>
      <c r="AH311" s="60"/>
      <c r="AI311" s="60"/>
      <c r="AJ311" s="60"/>
      <c r="AK311" s="60"/>
      <c r="AL311" s="60"/>
      <c r="AM311" s="40"/>
      <c r="AN311" s="40"/>
      <c r="AO311" s="40"/>
    </row>
    <row r="312" spans="1:41" ht="11.25" customHeight="1" x14ac:dyDescent="0.3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1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2"/>
      <c r="AD312" s="40"/>
      <c r="AE312" s="40"/>
      <c r="AF312" s="40"/>
      <c r="AG312" s="59"/>
      <c r="AH312" s="60"/>
      <c r="AI312" s="60"/>
      <c r="AJ312" s="60"/>
      <c r="AK312" s="60"/>
      <c r="AL312" s="60"/>
      <c r="AM312" s="40"/>
      <c r="AN312" s="40"/>
      <c r="AO312" s="40"/>
    </row>
    <row r="313" spans="1:41" ht="11.25" customHeight="1" x14ac:dyDescent="0.3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1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2"/>
      <c r="AD313" s="40"/>
      <c r="AE313" s="40"/>
      <c r="AF313" s="40"/>
      <c r="AG313" s="59"/>
      <c r="AH313" s="60"/>
      <c r="AI313" s="60"/>
      <c r="AJ313" s="60"/>
      <c r="AK313" s="60"/>
      <c r="AL313" s="60"/>
      <c r="AM313" s="40"/>
      <c r="AN313" s="40"/>
      <c r="AO313" s="40"/>
    </row>
    <row r="314" spans="1:41" ht="11.25" customHeight="1" x14ac:dyDescent="0.3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1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2"/>
      <c r="AD314" s="40"/>
      <c r="AE314" s="40"/>
      <c r="AF314" s="40"/>
      <c r="AG314" s="59"/>
      <c r="AH314" s="60"/>
      <c r="AI314" s="60"/>
      <c r="AJ314" s="60"/>
      <c r="AK314" s="60"/>
      <c r="AL314" s="60"/>
      <c r="AM314" s="40"/>
      <c r="AN314" s="40"/>
      <c r="AO314" s="40"/>
    </row>
    <row r="315" spans="1:41" ht="11.25" customHeight="1" x14ac:dyDescent="0.3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1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2"/>
      <c r="AD315" s="40"/>
      <c r="AE315" s="40"/>
      <c r="AF315" s="40"/>
      <c r="AG315" s="59"/>
      <c r="AH315" s="60"/>
      <c r="AI315" s="60"/>
      <c r="AJ315" s="60"/>
      <c r="AK315" s="60"/>
      <c r="AL315" s="60"/>
      <c r="AM315" s="40"/>
      <c r="AN315" s="40"/>
      <c r="AO315" s="40"/>
    </row>
    <row r="316" spans="1:41" ht="11.25" customHeight="1" x14ac:dyDescent="0.3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1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2"/>
      <c r="AD316" s="40"/>
      <c r="AE316" s="40"/>
      <c r="AF316" s="40"/>
      <c r="AG316" s="59"/>
      <c r="AH316" s="60"/>
      <c r="AI316" s="60"/>
      <c r="AJ316" s="60"/>
      <c r="AK316" s="60"/>
      <c r="AL316" s="60"/>
      <c r="AM316" s="40"/>
      <c r="AN316" s="40"/>
      <c r="AO316" s="40"/>
    </row>
    <row r="317" spans="1:41" ht="11.25" customHeight="1" x14ac:dyDescent="0.3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1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2"/>
      <c r="AD317" s="40"/>
      <c r="AE317" s="40"/>
      <c r="AF317" s="40"/>
      <c r="AG317" s="59"/>
      <c r="AH317" s="60"/>
      <c r="AI317" s="60"/>
      <c r="AJ317" s="60"/>
      <c r="AK317" s="60"/>
      <c r="AL317" s="60"/>
      <c r="AM317" s="40"/>
      <c r="AN317" s="40"/>
      <c r="AO317" s="40"/>
    </row>
    <row r="318" spans="1:41" ht="11.25" customHeight="1" x14ac:dyDescent="0.3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1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2"/>
      <c r="AD318" s="40"/>
      <c r="AE318" s="40"/>
      <c r="AF318" s="40"/>
      <c r="AG318" s="59"/>
      <c r="AH318" s="60"/>
      <c r="AI318" s="60"/>
      <c r="AJ318" s="60"/>
      <c r="AK318" s="60"/>
      <c r="AL318" s="60"/>
      <c r="AM318" s="40"/>
      <c r="AN318" s="40"/>
      <c r="AO318" s="40"/>
    </row>
    <row r="319" spans="1:41" ht="11.25" customHeight="1" x14ac:dyDescent="0.3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1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2"/>
      <c r="AD319" s="40"/>
      <c r="AE319" s="40"/>
      <c r="AF319" s="40"/>
      <c r="AG319" s="59"/>
      <c r="AH319" s="60"/>
      <c r="AI319" s="60"/>
      <c r="AJ319" s="60"/>
      <c r="AK319" s="60"/>
      <c r="AL319" s="60"/>
      <c r="AM319" s="40"/>
      <c r="AN319" s="40"/>
      <c r="AO319" s="40"/>
    </row>
    <row r="320" spans="1:41" ht="11.25" customHeight="1" x14ac:dyDescent="0.3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1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2"/>
      <c r="AD320" s="40"/>
      <c r="AE320" s="40"/>
      <c r="AF320" s="40"/>
      <c r="AG320" s="59"/>
      <c r="AH320" s="60"/>
      <c r="AI320" s="60"/>
      <c r="AJ320" s="60"/>
      <c r="AK320" s="60"/>
      <c r="AL320" s="60"/>
      <c r="AM320" s="40"/>
      <c r="AN320" s="40"/>
      <c r="AO320" s="40"/>
    </row>
    <row r="321" spans="1:41" ht="11.25" customHeight="1" x14ac:dyDescent="0.3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1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2"/>
      <c r="AD321" s="40"/>
      <c r="AE321" s="40"/>
      <c r="AF321" s="40"/>
      <c r="AG321" s="59"/>
      <c r="AH321" s="60"/>
      <c r="AI321" s="60"/>
      <c r="AJ321" s="60"/>
      <c r="AK321" s="60"/>
      <c r="AL321" s="60"/>
      <c r="AM321" s="40"/>
      <c r="AN321" s="40"/>
      <c r="AO321" s="40"/>
    </row>
    <row r="322" spans="1:41" ht="11.25" customHeight="1" x14ac:dyDescent="0.3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1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2"/>
      <c r="AD322" s="40"/>
      <c r="AE322" s="40"/>
      <c r="AF322" s="40"/>
      <c r="AG322" s="59"/>
      <c r="AH322" s="60"/>
      <c r="AI322" s="60"/>
      <c r="AJ322" s="60"/>
      <c r="AK322" s="60"/>
      <c r="AL322" s="60"/>
      <c r="AM322" s="40"/>
      <c r="AN322" s="40"/>
      <c r="AO322" s="40"/>
    </row>
    <row r="323" spans="1:41" ht="11.25" customHeight="1" x14ac:dyDescent="0.3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1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2"/>
      <c r="AD323" s="40"/>
      <c r="AE323" s="40"/>
      <c r="AF323" s="40"/>
      <c r="AG323" s="59"/>
      <c r="AH323" s="60"/>
      <c r="AI323" s="60"/>
      <c r="AJ323" s="60"/>
      <c r="AK323" s="60"/>
      <c r="AL323" s="60"/>
      <c r="AM323" s="40"/>
      <c r="AN323" s="40"/>
      <c r="AO323" s="40"/>
    </row>
    <row r="324" spans="1:41" ht="11.25" customHeight="1" x14ac:dyDescent="0.3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1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2"/>
      <c r="AD324" s="40"/>
      <c r="AE324" s="40"/>
      <c r="AF324" s="40"/>
      <c r="AG324" s="59"/>
      <c r="AH324" s="60"/>
      <c r="AI324" s="60"/>
      <c r="AJ324" s="60"/>
      <c r="AK324" s="60"/>
      <c r="AL324" s="60"/>
      <c r="AM324" s="40"/>
      <c r="AN324" s="40"/>
      <c r="AO324" s="40"/>
    </row>
    <row r="325" spans="1:41" ht="11.25" customHeight="1" x14ac:dyDescent="0.3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1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2"/>
      <c r="AD325" s="40"/>
      <c r="AE325" s="40"/>
      <c r="AF325" s="40"/>
      <c r="AG325" s="59"/>
      <c r="AH325" s="60"/>
      <c r="AI325" s="60"/>
      <c r="AJ325" s="60"/>
      <c r="AK325" s="60"/>
      <c r="AL325" s="60"/>
      <c r="AM325" s="40"/>
      <c r="AN325" s="40"/>
      <c r="AO325" s="40"/>
    </row>
    <row r="326" spans="1:41" ht="15.75" customHeight="1" x14ac:dyDescent="0.3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2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58"/>
      <c r="AH326" s="39"/>
      <c r="AI326" s="39"/>
      <c r="AJ326" s="39"/>
      <c r="AK326" s="39"/>
      <c r="AL326" s="39"/>
      <c r="AM326" s="40"/>
      <c r="AN326" s="40"/>
      <c r="AO326" s="40"/>
    </row>
    <row r="327" spans="1:41" ht="15.75" customHeight="1" x14ac:dyDescent="0.3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2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58"/>
      <c r="AH327" s="57" t="e">
        <f>#REF!+AH122+AH119+#REF!+#REF!+#REF!+#REF!+AH41+AH42+AH33+AH27+AH24</f>
        <v>#REF!</v>
      </c>
      <c r="AI327" s="57" t="e">
        <f>#REF!+AI122+AI119+#REF!+#REF!+#REF!+#REF!+AI41+AI42+AI33+AI27+AI24</f>
        <v>#REF!</v>
      </c>
      <c r="AJ327" s="57" t="e">
        <f>#REF!+AJ122+AJ119+#REF!+#REF!+#REF!+#REF!+AJ41+AJ42+AJ33+AJ27+AJ24</f>
        <v>#REF!</v>
      </c>
      <c r="AK327" s="57" t="e">
        <f>#REF!+AK122+AK119+#REF!+#REF!+#REF!+#REF!+AK41+AK42+AK33+AK27+AK24</f>
        <v>#REF!</v>
      </c>
      <c r="AL327" s="57" t="e">
        <f>#REF!+AL122+AL119+#REF!+#REF!+#REF!+#REF!+AL41+AL42+AL33+AL27+AL24</f>
        <v>#REF!</v>
      </c>
      <c r="AM327" s="40"/>
      <c r="AN327" s="40"/>
      <c r="AO327" s="40"/>
    </row>
    <row r="328" spans="1:41" ht="15.75" customHeight="1" x14ac:dyDescent="0.3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2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58"/>
      <c r="AH328" s="39"/>
      <c r="AI328" s="39"/>
      <c r="AJ328" s="39"/>
      <c r="AK328" s="39"/>
      <c r="AL328" s="39"/>
      <c r="AM328" s="40"/>
      <c r="AN328" s="40"/>
      <c r="AO328" s="40"/>
    </row>
    <row r="329" spans="1:41" ht="15.75" customHeight="1" x14ac:dyDescent="0.3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2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58"/>
      <c r="AH329" s="39"/>
      <c r="AI329" s="39"/>
      <c r="AJ329" s="39"/>
      <c r="AK329" s="39"/>
      <c r="AL329" s="39"/>
      <c r="AM329" s="40"/>
      <c r="AN329" s="40"/>
      <c r="AO329" s="40"/>
    </row>
    <row r="330" spans="1:41" ht="15.75" customHeight="1" x14ac:dyDescent="0.3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2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58"/>
      <c r="AH330" s="39"/>
      <c r="AI330" s="39"/>
      <c r="AJ330" s="39"/>
      <c r="AK330" s="39"/>
      <c r="AL330" s="39"/>
      <c r="AM330" s="40"/>
      <c r="AN330" s="40"/>
      <c r="AO330" s="40"/>
    </row>
    <row r="331" spans="1:41" ht="15.75" customHeight="1" x14ac:dyDescent="0.3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2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58"/>
      <c r="AH331" s="39"/>
      <c r="AI331" s="39"/>
      <c r="AJ331" s="39"/>
      <c r="AK331" s="39"/>
      <c r="AL331" s="39"/>
      <c r="AM331" s="40"/>
      <c r="AN331" s="40"/>
      <c r="AO331" s="40"/>
    </row>
    <row r="332" spans="1:41" ht="15.75" customHeight="1" x14ac:dyDescent="0.3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2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58"/>
      <c r="AH332" s="39"/>
      <c r="AI332" s="39"/>
      <c r="AJ332" s="39"/>
      <c r="AK332" s="39"/>
      <c r="AL332" s="39"/>
      <c r="AM332" s="40"/>
      <c r="AN332" s="40"/>
      <c r="AO332" s="40"/>
    </row>
    <row r="333" spans="1:41" ht="15.75" customHeight="1" x14ac:dyDescent="0.3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2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58"/>
      <c r="AH333" s="39"/>
      <c r="AI333" s="39"/>
      <c r="AJ333" s="39"/>
      <c r="AK333" s="39"/>
      <c r="AL333" s="39"/>
      <c r="AM333" s="40"/>
      <c r="AN333" s="40"/>
      <c r="AO333" s="40"/>
    </row>
    <row r="334" spans="1:41" ht="15.75" customHeight="1" x14ac:dyDescent="0.3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2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58"/>
      <c r="AH334" s="39"/>
      <c r="AI334" s="39"/>
      <c r="AJ334" s="39"/>
      <c r="AK334" s="39"/>
      <c r="AL334" s="39"/>
      <c r="AM334" s="40"/>
      <c r="AN334" s="40"/>
      <c r="AO334" s="40"/>
    </row>
    <row r="335" spans="1:41" ht="15.75" customHeight="1" x14ac:dyDescent="0.3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2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58"/>
      <c r="AH335" s="39"/>
      <c r="AI335" s="39"/>
      <c r="AJ335" s="39"/>
      <c r="AK335" s="39"/>
      <c r="AL335" s="39"/>
      <c r="AM335" s="40"/>
      <c r="AN335" s="40"/>
      <c r="AO335" s="40"/>
    </row>
    <row r="336" spans="1:41" ht="15.75" customHeight="1" x14ac:dyDescent="0.3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2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58"/>
      <c r="AH336" s="39"/>
      <c r="AI336" s="39"/>
      <c r="AJ336" s="39"/>
      <c r="AK336" s="39"/>
      <c r="AL336" s="39"/>
      <c r="AM336" s="40"/>
      <c r="AN336" s="40"/>
      <c r="AO336" s="40"/>
    </row>
    <row r="337" spans="1:41" ht="15.75" customHeight="1" x14ac:dyDescent="0.3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2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58"/>
      <c r="AH337" s="39"/>
      <c r="AI337" s="39"/>
      <c r="AJ337" s="39"/>
      <c r="AK337" s="39"/>
      <c r="AL337" s="39"/>
      <c r="AM337" s="40"/>
      <c r="AN337" s="40"/>
      <c r="AO337" s="40"/>
    </row>
    <row r="338" spans="1:41" ht="15.75" customHeight="1" x14ac:dyDescent="0.3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2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58"/>
      <c r="AH338" s="39"/>
      <c r="AI338" s="39"/>
      <c r="AJ338" s="39"/>
      <c r="AK338" s="39"/>
      <c r="AL338" s="39"/>
      <c r="AM338" s="40"/>
      <c r="AN338" s="40"/>
      <c r="AO338" s="40"/>
    </row>
    <row r="339" spans="1:41" ht="15.75" customHeight="1" x14ac:dyDescent="0.3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2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58"/>
      <c r="AH339" s="39"/>
      <c r="AI339" s="39"/>
      <c r="AJ339" s="39"/>
      <c r="AK339" s="39"/>
      <c r="AL339" s="39"/>
      <c r="AM339" s="40"/>
      <c r="AN339" s="40"/>
      <c r="AO339" s="40"/>
    </row>
    <row r="340" spans="1:41" ht="15.75" customHeight="1" x14ac:dyDescent="0.3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2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58"/>
      <c r="AH340" s="39"/>
      <c r="AI340" s="39"/>
      <c r="AJ340" s="39"/>
      <c r="AK340" s="39"/>
      <c r="AL340" s="39"/>
      <c r="AM340" s="40"/>
      <c r="AN340" s="40"/>
      <c r="AO340" s="40"/>
    </row>
    <row r="341" spans="1:41" ht="15.75" customHeight="1" x14ac:dyDescent="0.3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2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58"/>
      <c r="AH341" s="39"/>
      <c r="AI341" s="39"/>
      <c r="AJ341" s="39"/>
      <c r="AK341" s="39"/>
      <c r="AL341" s="39"/>
      <c r="AM341" s="40"/>
      <c r="AN341" s="40"/>
      <c r="AO341" s="40"/>
    </row>
    <row r="342" spans="1:41" ht="15.75" customHeight="1" x14ac:dyDescent="0.3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2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58"/>
      <c r="AH342" s="39"/>
      <c r="AI342" s="39"/>
      <c r="AJ342" s="39"/>
      <c r="AK342" s="39"/>
      <c r="AL342" s="39"/>
      <c r="AM342" s="40"/>
      <c r="AN342" s="40"/>
      <c r="AO342" s="40"/>
    </row>
    <row r="343" spans="1:41" ht="15.75" customHeight="1" x14ac:dyDescent="0.3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2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58"/>
      <c r="AH343" s="39"/>
      <c r="AI343" s="39"/>
      <c r="AJ343" s="39"/>
      <c r="AK343" s="39"/>
      <c r="AL343" s="39"/>
      <c r="AM343" s="40"/>
      <c r="AN343" s="40"/>
      <c r="AO343" s="40"/>
    </row>
    <row r="344" spans="1:41" ht="15.75" customHeight="1" x14ac:dyDescent="0.3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2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58"/>
      <c r="AH344" s="39"/>
      <c r="AI344" s="39"/>
      <c r="AJ344" s="39"/>
      <c r="AK344" s="39"/>
      <c r="AL344" s="39"/>
      <c r="AM344" s="40"/>
      <c r="AN344" s="40"/>
      <c r="AO344" s="40"/>
    </row>
    <row r="345" spans="1:41" ht="15.75" customHeight="1" x14ac:dyDescent="0.3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2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58"/>
      <c r="AH345" s="39"/>
      <c r="AI345" s="39"/>
      <c r="AJ345" s="39"/>
      <c r="AK345" s="39"/>
      <c r="AL345" s="39"/>
      <c r="AM345" s="40"/>
      <c r="AN345" s="40"/>
      <c r="AO345" s="40"/>
    </row>
    <row r="346" spans="1:41" ht="15.75" customHeight="1" x14ac:dyDescent="0.3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2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58"/>
      <c r="AH346" s="39"/>
      <c r="AI346" s="39"/>
      <c r="AJ346" s="39"/>
      <c r="AK346" s="39"/>
      <c r="AL346" s="39"/>
      <c r="AM346" s="40"/>
      <c r="AN346" s="40"/>
      <c r="AO346" s="40"/>
    </row>
    <row r="347" spans="1:41" ht="15.75" customHeight="1" x14ac:dyDescent="0.3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2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58"/>
      <c r="AH347" s="39"/>
      <c r="AI347" s="39"/>
      <c r="AJ347" s="39"/>
      <c r="AK347" s="39"/>
      <c r="AL347" s="39"/>
      <c r="AM347" s="40"/>
      <c r="AN347" s="40"/>
      <c r="AO347" s="40"/>
    </row>
    <row r="348" spans="1:41" ht="15.75" customHeight="1" x14ac:dyDescent="0.3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2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58"/>
      <c r="AH348" s="39"/>
      <c r="AI348" s="39"/>
      <c r="AJ348" s="39"/>
      <c r="AK348" s="39"/>
      <c r="AL348" s="39"/>
      <c r="AM348" s="40"/>
      <c r="AN348" s="40"/>
      <c r="AO348" s="40"/>
    </row>
    <row r="349" spans="1:41" ht="15.75" customHeight="1" x14ac:dyDescent="0.3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2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58"/>
      <c r="AH349" s="39"/>
      <c r="AI349" s="39"/>
      <c r="AJ349" s="39"/>
      <c r="AK349" s="39"/>
      <c r="AL349" s="39"/>
      <c r="AM349" s="40"/>
      <c r="AN349" s="40"/>
      <c r="AO349" s="40"/>
    </row>
    <row r="350" spans="1:41" ht="15.75" customHeight="1" x14ac:dyDescent="0.3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2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58"/>
      <c r="AH350" s="39"/>
      <c r="AI350" s="39"/>
      <c r="AJ350" s="39"/>
      <c r="AK350" s="39"/>
      <c r="AL350" s="39"/>
      <c r="AM350" s="40"/>
      <c r="AN350" s="40"/>
      <c r="AO350" s="40"/>
    </row>
    <row r="351" spans="1:41" ht="15.75" customHeight="1" x14ac:dyDescent="0.3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2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58"/>
      <c r="AH351" s="39"/>
      <c r="AI351" s="39"/>
      <c r="AJ351" s="39"/>
      <c r="AK351" s="39"/>
      <c r="AL351" s="39"/>
      <c r="AM351" s="40"/>
      <c r="AN351" s="40"/>
      <c r="AO351" s="40"/>
    </row>
    <row r="352" spans="1:41" ht="15.75" customHeight="1" x14ac:dyDescent="0.3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2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58"/>
      <c r="AH352" s="39"/>
      <c r="AI352" s="39"/>
      <c r="AJ352" s="39"/>
      <c r="AK352" s="39"/>
      <c r="AL352" s="39"/>
      <c r="AM352" s="40"/>
      <c r="AN352" s="40"/>
      <c r="AO352" s="40"/>
    </row>
    <row r="353" spans="1:41" ht="15.75" customHeight="1" x14ac:dyDescent="0.3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2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58"/>
      <c r="AH353" s="39"/>
      <c r="AI353" s="39"/>
      <c r="AJ353" s="39"/>
      <c r="AK353" s="39"/>
      <c r="AL353" s="39"/>
      <c r="AM353" s="40"/>
      <c r="AN353" s="40"/>
      <c r="AO353" s="40"/>
    </row>
    <row r="354" spans="1:41" ht="15.75" customHeight="1" x14ac:dyDescent="0.3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2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58"/>
      <c r="AH354" s="39"/>
      <c r="AI354" s="39"/>
      <c r="AJ354" s="39"/>
      <c r="AK354" s="39"/>
      <c r="AL354" s="39"/>
      <c r="AM354" s="40"/>
      <c r="AN354" s="40"/>
      <c r="AO354" s="40"/>
    </row>
    <row r="355" spans="1:41" ht="15.75" customHeight="1" x14ac:dyDescent="0.3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2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58"/>
      <c r="AH355" s="39"/>
      <c r="AI355" s="39"/>
      <c r="AJ355" s="39"/>
      <c r="AK355" s="39"/>
      <c r="AL355" s="39"/>
      <c r="AM355" s="40"/>
      <c r="AN355" s="40"/>
      <c r="AO355" s="40"/>
    </row>
    <row r="356" spans="1:41" ht="15.75" customHeight="1" x14ac:dyDescent="0.3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2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58"/>
      <c r="AH356" s="39"/>
      <c r="AI356" s="39"/>
      <c r="AJ356" s="39"/>
      <c r="AK356" s="39"/>
      <c r="AL356" s="39"/>
      <c r="AM356" s="40"/>
      <c r="AN356" s="40"/>
      <c r="AO356" s="40"/>
    </row>
    <row r="357" spans="1:41" ht="15.75" customHeight="1" x14ac:dyDescent="0.3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2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58"/>
      <c r="AH357" s="39"/>
      <c r="AI357" s="39"/>
      <c r="AJ357" s="39"/>
      <c r="AK357" s="39"/>
      <c r="AL357" s="39"/>
      <c r="AM357" s="40"/>
      <c r="AN357" s="40"/>
      <c r="AO357" s="40"/>
    </row>
    <row r="358" spans="1:41" ht="15.75" customHeight="1" x14ac:dyDescent="0.3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2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58"/>
      <c r="AH358" s="39"/>
      <c r="AI358" s="39"/>
      <c r="AJ358" s="39"/>
      <c r="AK358" s="39"/>
      <c r="AL358" s="39"/>
      <c r="AM358" s="40"/>
      <c r="AN358" s="40"/>
      <c r="AO358" s="40"/>
    </row>
    <row r="359" spans="1:41" ht="15.75" customHeight="1" x14ac:dyDescent="0.3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2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58"/>
      <c r="AH359" s="39"/>
      <c r="AI359" s="39"/>
      <c r="AJ359" s="39"/>
      <c r="AK359" s="39"/>
      <c r="AL359" s="39"/>
      <c r="AM359" s="40"/>
      <c r="AN359" s="40"/>
      <c r="AO359" s="40"/>
    </row>
    <row r="360" spans="1:41" ht="15.75" customHeight="1" x14ac:dyDescent="0.3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2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G360" s="58"/>
      <c r="AH360" s="39"/>
      <c r="AI360" s="39"/>
      <c r="AJ360" s="39"/>
      <c r="AK360" s="39"/>
      <c r="AL360" s="39"/>
      <c r="AM360" s="40"/>
      <c r="AN360" s="40"/>
      <c r="AO360" s="40"/>
    </row>
    <row r="361" spans="1:41" ht="15.75" customHeight="1" x14ac:dyDescent="0.3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2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G361" s="58"/>
      <c r="AH361" s="39"/>
      <c r="AI361" s="39"/>
      <c r="AJ361" s="39"/>
      <c r="AK361" s="39"/>
      <c r="AL361" s="39"/>
      <c r="AM361" s="40"/>
      <c r="AN361" s="40"/>
      <c r="AO361" s="40"/>
    </row>
    <row r="362" spans="1:41" ht="15.75" customHeight="1" x14ac:dyDescent="0.3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2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  <c r="AG362" s="58"/>
      <c r="AH362" s="39"/>
      <c r="AI362" s="39"/>
      <c r="AJ362" s="39"/>
      <c r="AK362" s="39"/>
      <c r="AL362" s="39"/>
      <c r="AM362" s="40"/>
      <c r="AN362" s="40"/>
      <c r="AO362" s="40"/>
    </row>
    <row r="363" spans="1:41" ht="15.75" customHeight="1" x14ac:dyDescent="0.3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2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40"/>
      <c r="AG363" s="58"/>
      <c r="AH363" s="39"/>
      <c r="AI363" s="39"/>
      <c r="AJ363" s="39"/>
      <c r="AK363" s="39"/>
      <c r="AL363" s="39"/>
      <c r="AM363" s="40"/>
      <c r="AN363" s="40"/>
      <c r="AO363" s="40"/>
    </row>
    <row r="364" spans="1:41" ht="15.75" customHeight="1" x14ac:dyDescent="0.3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2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G364" s="58"/>
      <c r="AH364" s="39"/>
      <c r="AI364" s="39"/>
      <c r="AJ364" s="39"/>
      <c r="AK364" s="39"/>
      <c r="AL364" s="39"/>
      <c r="AM364" s="40"/>
      <c r="AN364" s="40"/>
      <c r="AO364" s="40"/>
    </row>
    <row r="365" spans="1:41" ht="15.75" customHeight="1" x14ac:dyDescent="0.3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2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F365" s="40"/>
      <c r="AG365" s="58"/>
      <c r="AH365" s="39"/>
      <c r="AI365" s="39"/>
      <c r="AJ365" s="39"/>
      <c r="AK365" s="39"/>
      <c r="AL365" s="39"/>
      <c r="AM365" s="40"/>
      <c r="AN365" s="40"/>
      <c r="AO365" s="40"/>
    </row>
    <row r="366" spans="1:41" ht="15.75" customHeight="1" x14ac:dyDescent="0.3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2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G366" s="58"/>
      <c r="AH366" s="39"/>
      <c r="AI366" s="39"/>
      <c r="AJ366" s="39"/>
      <c r="AK366" s="39"/>
      <c r="AL366" s="39"/>
      <c r="AM366" s="40"/>
      <c r="AN366" s="40"/>
      <c r="AO366" s="40"/>
    </row>
    <row r="367" spans="1:41" ht="15.75" customHeight="1" x14ac:dyDescent="0.3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2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  <c r="AG367" s="58"/>
      <c r="AH367" s="39"/>
      <c r="AI367" s="39"/>
      <c r="AJ367" s="39"/>
      <c r="AK367" s="39"/>
      <c r="AL367" s="39"/>
      <c r="AM367" s="40"/>
      <c r="AN367" s="40"/>
      <c r="AO367" s="40"/>
    </row>
    <row r="368" spans="1:41" ht="15.75" customHeight="1" x14ac:dyDescent="0.3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2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  <c r="AG368" s="58"/>
      <c r="AH368" s="39"/>
      <c r="AI368" s="39"/>
      <c r="AJ368" s="39"/>
      <c r="AK368" s="39"/>
      <c r="AL368" s="39"/>
      <c r="AM368" s="40"/>
      <c r="AN368" s="40"/>
      <c r="AO368" s="40"/>
    </row>
    <row r="369" spans="1:41" ht="15.75" customHeight="1" x14ac:dyDescent="0.3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2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58"/>
      <c r="AH369" s="39"/>
      <c r="AI369" s="39"/>
      <c r="AJ369" s="39"/>
      <c r="AK369" s="39"/>
      <c r="AL369" s="39"/>
      <c r="AM369" s="40"/>
      <c r="AN369" s="40"/>
      <c r="AO369" s="40"/>
    </row>
    <row r="370" spans="1:41" ht="15.75" customHeight="1" x14ac:dyDescent="0.3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2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F370" s="40"/>
      <c r="AG370" s="58"/>
      <c r="AH370" s="39"/>
      <c r="AI370" s="39"/>
      <c r="AJ370" s="39"/>
      <c r="AK370" s="39"/>
      <c r="AL370" s="39"/>
      <c r="AM370" s="40"/>
      <c r="AN370" s="40"/>
      <c r="AO370" s="40"/>
    </row>
    <row r="371" spans="1:41" ht="15.75" customHeight="1" x14ac:dyDescent="0.3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2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F371" s="40"/>
      <c r="AG371" s="58"/>
      <c r="AH371" s="39"/>
      <c r="AI371" s="39"/>
      <c r="AJ371" s="39"/>
      <c r="AK371" s="39"/>
      <c r="AL371" s="39"/>
      <c r="AM371" s="40"/>
      <c r="AN371" s="40"/>
      <c r="AO371" s="40"/>
    </row>
    <row r="372" spans="1:41" ht="15.75" customHeight="1" x14ac:dyDescent="0.3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2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  <c r="AG372" s="58"/>
      <c r="AH372" s="39"/>
      <c r="AI372" s="39"/>
      <c r="AJ372" s="39"/>
      <c r="AK372" s="39"/>
      <c r="AL372" s="39"/>
      <c r="AM372" s="40"/>
      <c r="AN372" s="40"/>
      <c r="AO372" s="40"/>
    </row>
    <row r="373" spans="1:41" ht="15.75" customHeight="1" x14ac:dyDescent="0.3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2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F373" s="40"/>
      <c r="AG373" s="58"/>
      <c r="AH373" s="39"/>
      <c r="AI373" s="39"/>
      <c r="AJ373" s="39"/>
      <c r="AK373" s="39"/>
      <c r="AL373" s="39"/>
      <c r="AM373" s="40"/>
      <c r="AN373" s="40"/>
      <c r="AO373" s="40"/>
    </row>
    <row r="374" spans="1:41" ht="15.75" customHeight="1" x14ac:dyDescent="0.3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2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G374" s="58"/>
      <c r="AH374" s="39"/>
      <c r="AI374" s="39"/>
      <c r="AJ374" s="39"/>
      <c r="AK374" s="39"/>
      <c r="AL374" s="39"/>
      <c r="AM374" s="40"/>
      <c r="AN374" s="40"/>
      <c r="AO374" s="40"/>
    </row>
    <row r="375" spans="1:41" ht="15.75" customHeight="1" x14ac:dyDescent="0.3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2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G375" s="58"/>
      <c r="AH375" s="39"/>
      <c r="AI375" s="39"/>
      <c r="AJ375" s="39"/>
      <c r="AK375" s="39"/>
      <c r="AL375" s="39"/>
      <c r="AM375" s="40"/>
      <c r="AN375" s="40"/>
      <c r="AO375" s="40"/>
    </row>
    <row r="376" spans="1:41" ht="15.75" customHeight="1" x14ac:dyDescent="0.3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2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  <c r="AG376" s="58"/>
      <c r="AH376" s="39"/>
      <c r="AI376" s="39"/>
      <c r="AJ376" s="39"/>
      <c r="AK376" s="39"/>
      <c r="AL376" s="39"/>
      <c r="AM376" s="40"/>
      <c r="AN376" s="40"/>
      <c r="AO376" s="40"/>
    </row>
    <row r="377" spans="1:41" ht="15.75" customHeight="1" x14ac:dyDescent="0.3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2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F377" s="40"/>
      <c r="AG377" s="58"/>
      <c r="AH377" s="39"/>
      <c r="AI377" s="39"/>
      <c r="AJ377" s="39"/>
      <c r="AK377" s="39"/>
      <c r="AL377" s="39"/>
      <c r="AM377" s="40"/>
      <c r="AN377" s="40"/>
      <c r="AO377" s="40"/>
    </row>
    <row r="378" spans="1:41" ht="15.75" customHeight="1" x14ac:dyDescent="0.3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2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G378" s="58"/>
      <c r="AH378" s="39"/>
      <c r="AI378" s="39"/>
      <c r="AJ378" s="39"/>
      <c r="AK378" s="39"/>
      <c r="AL378" s="39"/>
      <c r="AM378" s="40"/>
      <c r="AN378" s="40"/>
      <c r="AO378" s="40"/>
    </row>
    <row r="379" spans="1:41" ht="15.75" customHeight="1" x14ac:dyDescent="0.3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2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  <c r="AG379" s="58"/>
      <c r="AH379" s="39"/>
      <c r="AI379" s="39"/>
      <c r="AJ379" s="39"/>
      <c r="AK379" s="39"/>
      <c r="AL379" s="39"/>
      <c r="AM379" s="40"/>
      <c r="AN379" s="40"/>
      <c r="AO379" s="40"/>
    </row>
    <row r="380" spans="1:41" ht="15.75" customHeight="1" x14ac:dyDescent="0.3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2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F380" s="40"/>
      <c r="AG380" s="58"/>
      <c r="AH380" s="39"/>
      <c r="AI380" s="39"/>
      <c r="AJ380" s="39"/>
      <c r="AK380" s="39"/>
      <c r="AL380" s="39"/>
      <c r="AM380" s="40"/>
      <c r="AN380" s="40"/>
      <c r="AO380" s="40"/>
    </row>
    <row r="381" spans="1:41" ht="15.75" customHeight="1" x14ac:dyDescent="0.3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2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G381" s="58"/>
      <c r="AH381" s="39"/>
      <c r="AI381" s="39"/>
      <c r="AJ381" s="39"/>
      <c r="AK381" s="39"/>
      <c r="AL381" s="39"/>
      <c r="AM381" s="40"/>
      <c r="AN381" s="40"/>
      <c r="AO381" s="40"/>
    </row>
    <row r="382" spans="1:41" ht="15.75" customHeight="1" x14ac:dyDescent="0.3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2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G382" s="58"/>
      <c r="AH382" s="39"/>
      <c r="AI382" s="39"/>
      <c r="AJ382" s="39"/>
      <c r="AK382" s="39"/>
      <c r="AL382" s="39"/>
      <c r="AM382" s="40"/>
      <c r="AN382" s="40"/>
      <c r="AO382" s="40"/>
    </row>
    <row r="383" spans="1:41" ht="15.75" customHeight="1" x14ac:dyDescent="0.3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2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G383" s="58"/>
      <c r="AH383" s="39"/>
      <c r="AI383" s="39"/>
      <c r="AJ383" s="39"/>
      <c r="AK383" s="39"/>
      <c r="AL383" s="39"/>
      <c r="AM383" s="40"/>
      <c r="AN383" s="40"/>
      <c r="AO383" s="40"/>
    </row>
    <row r="384" spans="1:41" ht="15.75" customHeight="1" x14ac:dyDescent="0.3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2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G384" s="58"/>
      <c r="AH384" s="39"/>
      <c r="AI384" s="39"/>
      <c r="AJ384" s="39"/>
      <c r="AK384" s="39"/>
      <c r="AL384" s="39"/>
      <c r="AM384" s="40"/>
      <c r="AN384" s="40"/>
      <c r="AO384" s="40"/>
    </row>
    <row r="385" spans="1:41" ht="15.75" customHeight="1" x14ac:dyDescent="0.3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2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G385" s="58"/>
      <c r="AH385" s="39"/>
      <c r="AI385" s="39"/>
      <c r="AJ385" s="39"/>
      <c r="AK385" s="39"/>
      <c r="AL385" s="39"/>
      <c r="AM385" s="40"/>
      <c r="AN385" s="40"/>
      <c r="AO385" s="40"/>
    </row>
    <row r="386" spans="1:41" ht="15.75" customHeight="1" x14ac:dyDescent="0.3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2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G386" s="58"/>
      <c r="AH386" s="39"/>
      <c r="AI386" s="39"/>
      <c r="AJ386" s="39"/>
      <c r="AK386" s="39"/>
      <c r="AL386" s="39"/>
      <c r="AM386" s="40"/>
      <c r="AN386" s="40"/>
      <c r="AO386" s="40"/>
    </row>
    <row r="387" spans="1:41" ht="15.75" customHeight="1" x14ac:dyDescent="0.3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2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  <c r="AG387" s="58"/>
      <c r="AH387" s="39"/>
      <c r="AI387" s="39"/>
      <c r="AJ387" s="39"/>
      <c r="AK387" s="39"/>
      <c r="AL387" s="39"/>
      <c r="AM387" s="40"/>
      <c r="AN387" s="40"/>
      <c r="AO387" s="40"/>
    </row>
    <row r="388" spans="1:41" ht="15.75" customHeight="1" x14ac:dyDescent="0.3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2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F388" s="40"/>
      <c r="AG388" s="58"/>
      <c r="AH388" s="39"/>
      <c r="AI388" s="39"/>
      <c r="AJ388" s="39"/>
      <c r="AK388" s="39"/>
      <c r="AL388" s="39"/>
      <c r="AM388" s="40"/>
      <c r="AN388" s="40"/>
      <c r="AO388" s="40"/>
    </row>
    <row r="389" spans="1:41" ht="15.75" customHeight="1" x14ac:dyDescent="0.3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2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F389" s="40"/>
      <c r="AG389" s="58"/>
      <c r="AH389" s="39"/>
      <c r="AI389" s="39"/>
      <c r="AJ389" s="39"/>
      <c r="AK389" s="39"/>
      <c r="AL389" s="39"/>
      <c r="AM389" s="40"/>
      <c r="AN389" s="40"/>
      <c r="AO389" s="40"/>
    </row>
    <row r="390" spans="1:41" ht="15.75" customHeight="1" x14ac:dyDescent="0.3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2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G390" s="58"/>
      <c r="AH390" s="39"/>
      <c r="AI390" s="39"/>
      <c r="AJ390" s="39"/>
      <c r="AK390" s="39"/>
      <c r="AL390" s="39"/>
      <c r="AM390" s="40"/>
      <c r="AN390" s="40"/>
      <c r="AO390" s="40"/>
    </row>
    <row r="391" spans="1:41" ht="15.75" customHeight="1" x14ac:dyDescent="0.3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2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58"/>
      <c r="AH391" s="39"/>
      <c r="AI391" s="39"/>
      <c r="AJ391" s="39"/>
      <c r="AK391" s="39"/>
      <c r="AL391" s="39"/>
      <c r="AM391" s="40"/>
      <c r="AN391" s="40"/>
      <c r="AO391" s="40"/>
    </row>
    <row r="392" spans="1:41" ht="15.75" customHeight="1" x14ac:dyDescent="0.3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2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  <c r="AG392" s="58"/>
      <c r="AH392" s="39"/>
      <c r="AI392" s="39"/>
      <c r="AJ392" s="39"/>
      <c r="AK392" s="39"/>
      <c r="AL392" s="39"/>
      <c r="AM392" s="40"/>
      <c r="AN392" s="40"/>
      <c r="AO392" s="40"/>
    </row>
    <row r="393" spans="1:41" ht="15.75" customHeight="1" x14ac:dyDescent="0.3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2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  <c r="AG393" s="58"/>
      <c r="AH393" s="39"/>
      <c r="AI393" s="39"/>
      <c r="AJ393" s="39"/>
      <c r="AK393" s="39"/>
      <c r="AL393" s="39"/>
      <c r="AM393" s="40"/>
      <c r="AN393" s="40"/>
      <c r="AO393" s="40"/>
    </row>
    <row r="394" spans="1:41" ht="15.75" customHeight="1" x14ac:dyDescent="0.3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2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G394" s="58"/>
      <c r="AH394" s="39"/>
      <c r="AI394" s="39"/>
      <c r="AJ394" s="39"/>
      <c r="AK394" s="39"/>
      <c r="AL394" s="39"/>
      <c r="AM394" s="40"/>
      <c r="AN394" s="40"/>
      <c r="AO394" s="40"/>
    </row>
    <row r="395" spans="1:41" ht="15.75" customHeight="1" x14ac:dyDescent="0.3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2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F395" s="40"/>
      <c r="AG395" s="58"/>
      <c r="AH395" s="39"/>
      <c r="AI395" s="39"/>
      <c r="AJ395" s="39"/>
      <c r="AK395" s="39"/>
      <c r="AL395" s="39"/>
      <c r="AM395" s="40"/>
      <c r="AN395" s="40"/>
      <c r="AO395" s="40"/>
    </row>
    <row r="396" spans="1:41" ht="15.75" customHeight="1" x14ac:dyDescent="0.3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2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F396" s="40"/>
      <c r="AG396" s="58"/>
      <c r="AH396" s="39"/>
      <c r="AI396" s="39"/>
      <c r="AJ396" s="39"/>
      <c r="AK396" s="39"/>
      <c r="AL396" s="39"/>
      <c r="AM396" s="40"/>
      <c r="AN396" s="40"/>
      <c r="AO396" s="40"/>
    </row>
    <row r="397" spans="1:41" ht="15.75" customHeight="1" x14ac:dyDescent="0.3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2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F397" s="40"/>
      <c r="AG397" s="58"/>
      <c r="AH397" s="39"/>
      <c r="AI397" s="39"/>
      <c r="AJ397" s="39"/>
      <c r="AK397" s="39"/>
      <c r="AL397" s="39"/>
      <c r="AM397" s="40"/>
      <c r="AN397" s="40"/>
      <c r="AO397" s="40"/>
    </row>
    <row r="398" spans="1:41" ht="15.75" customHeight="1" x14ac:dyDescent="0.3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2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58"/>
      <c r="AH398" s="39"/>
      <c r="AI398" s="39"/>
      <c r="AJ398" s="39"/>
      <c r="AK398" s="39"/>
      <c r="AL398" s="39"/>
      <c r="AM398" s="40"/>
      <c r="AN398" s="40"/>
      <c r="AO398" s="40"/>
    </row>
    <row r="399" spans="1:41" ht="15.75" customHeight="1" x14ac:dyDescent="0.3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2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  <c r="AG399" s="58"/>
      <c r="AH399" s="39"/>
      <c r="AI399" s="39"/>
      <c r="AJ399" s="39"/>
      <c r="AK399" s="39"/>
      <c r="AL399" s="39"/>
      <c r="AM399" s="40"/>
      <c r="AN399" s="40"/>
      <c r="AO399" s="40"/>
    </row>
    <row r="400" spans="1:41" ht="15.75" customHeight="1" x14ac:dyDescent="0.3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2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F400" s="40"/>
      <c r="AG400" s="58"/>
      <c r="AH400" s="39"/>
      <c r="AI400" s="39"/>
      <c r="AJ400" s="39"/>
      <c r="AK400" s="39"/>
      <c r="AL400" s="39"/>
      <c r="AM400" s="40"/>
      <c r="AN400" s="40"/>
      <c r="AO400" s="40"/>
    </row>
    <row r="401" spans="1:41" ht="15.75" customHeight="1" x14ac:dyDescent="0.3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2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  <c r="AG401" s="58"/>
      <c r="AH401" s="39"/>
      <c r="AI401" s="39"/>
      <c r="AJ401" s="39"/>
      <c r="AK401" s="39"/>
      <c r="AL401" s="39"/>
      <c r="AM401" s="40"/>
      <c r="AN401" s="40"/>
      <c r="AO401" s="40"/>
    </row>
    <row r="402" spans="1:41" ht="15.75" customHeight="1" x14ac:dyDescent="0.3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2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  <c r="AG402" s="58"/>
      <c r="AH402" s="39"/>
      <c r="AI402" s="39"/>
      <c r="AJ402" s="39"/>
      <c r="AK402" s="39"/>
      <c r="AL402" s="39"/>
      <c r="AM402" s="40"/>
      <c r="AN402" s="40"/>
      <c r="AO402" s="40"/>
    </row>
    <row r="403" spans="1:41" ht="15.75" customHeight="1" x14ac:dyDescent="0.3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2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  <c r="AG403" s="58"/>
      <c r="AH403" s="39"/>
      <c r="AI403" s="39"/>
      <c r="AJ403" s="39"/>
      <c r="AK403" s="39"/>
      <c r="AL403" s="39"/>
      <c r="AM403" s="40"/>
      <c r="AN403" s="40"/>
      <c r="AO403" s="40"/>
    </row>
    <row r="404" spans="1:41" ht="15.75" customHeight="1" x14ac:dyDescent="0.3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2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/>
      <c r="AG404" s="58"/>
      <c r="AH404" s="39"/>
      <c r="AI404" s="39"/>
      <c r="AJ404" s="39"/>
      <c r="AK404" s="39"/>
      <c r="AL404" s="39"/>
      <c r="AM404" s="40"/>
      <c r="AN404" s="40"/>
      <c r="AO404" s="40"/>
    </row>
    <row r="405" spans="1:41" ht="15.75" customHeight="1" x14ac:dyDescent="0.3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2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  <c r="AG405" s="58"/>
      <c r="AH405" s="39"/>
      <c r="AI405" s="39"/>
      <c r="AJ405" s="39"/>
      <c r="AK405" s="39"/>
      <c r="AL405" s="39"/>
      <c r="AM405" s="40"/>
      <c r="AN405" s="40"/>
      <c r="AO405" s="40"/>
    </row>
    <row r="406" spans="1:41" ht="15.75" customHeight="1" x14ac:dyDescent="0.3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2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F406" s="40"/>
      <c r="AG406" s="58"/>
      <c r="AH406" s="39"/>
      <c r="AI406" s="39"/>
      <c r="AJ406" s="39"/>
      <c r="AK406" s="39"/>
      <c r="AL406" s="39"/>
      <c r="AM406" s="40"/>
      <c r="AN406" s="40"/>
      <c r="AO406" s="40"/>
    </row>
    <row r="407" spans="1:41" ht="15.75" customHeight="1" x14ac:dyDescent="0.3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2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  <c r="AG407" s="58"/>
      <c r="AH407" s="39"/>
      <c r="AI407" s="39"/>
      <c r="AJ407" s="39"/>
      <c r="AK407" s="39"/>
      <c r="AL407" s="39"/>
      <c r="AM407" s="40"/>
      <c r="AN407" s="40"/>
      <c r="AO407" s="40"/>
    </row>
    <row r="408" spans="1:41" ht="15.75" customHeight="1" x14ac:dyDescent="0.3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2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G408" s="58"/>
      <c r="AH408" s="39"/>
      <c r="AI408" s="39"/>
      <c r="AJ408" s="39"/>
      <c r="AK408" s="39"/>
      <c r="AL408" s="39"/>
      <c r="AM408" s="40"/>
      <c r="AN408" s="40"/>
      <c r="AO408" s="40"/>
    </row>
    <row r="409" spans="1:41" ht="15.75" customHeight="1" x14ac:dyDescent="0.3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2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  <c r="AG409" s="58"/>
      <c r="AH409" s="39"/>
      <c r="AI409" s="39"/>
      <c r="AJ409" s="39"/>
      <c r="AK409" s="39"/>
      <c r="AL409" s="39"/>
      <c r="AM409" s="40"/>
      <c r="AN409" s="40"/>
      <c r="AO409" s="40"/>
    </row>
    <row r="410" spans="1:41" ht="15.75" customHeight="1" x14ac:dyDescent="0.3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2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F410" s="40"/>
      <c r="AG410" s="58"/>
      <c r="AH410" s="39"/>
      <c r="AI410" s="39"/>
      <c r="AJ410" s="39"/>
      <c r="AK410" s="39"/>
      <c r="AL410" s="39"/>
      <c r="AM410" s="40"/>
      <c r="AN410" s="40"/>
      <c r="AO410" s="40"/>
    </row>
    <row r="411" spans="1:41" ht="15.75" customHeight="1" x14ac:dyDescent="0.3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2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F411" s="40"/>
      <c r="AG411" s="58"/>
      <c r="AH411" s="39"/>
      <c r="AI411" s="39"/>
      <c r="AJ411" s="39"/>
      <c r="AK411" s="39"/>
      <c r="AL411" s="39"/>
      <c r="AM411" s="40"/>
      <c r="AN411" s="40"/>
      <c r="AO411" s="40"/>
    </row>
    <row r="412" spans="1:41" ht="15.75" customHeight="1" x14ac:dyDescent="0.3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2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F412" s="40"/>
      <c r="AG412" s="58"/>
      <c r="AH412" s="39"/>
      <c r="AI412" s="39"/>
      <c r="AJ412" s="39"/>
      <c r="AK412" s="39"/>
      <c r="AL412" s="39"/>
      <c r="AM412" s="40"/>
      <c r="AN412" s="40"/>
      <c r="AO412" s="40"/>
    </row>
    <row r="413" spans="1:41" ht="15.75" customHeight="1" x14ac:dyDescent="0.3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2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F413" s="40"/>
      <c r="AG413" s="58"/>
      <c r="AH413" s="39"/>
      <c r="AI413" s="39"/>
      <c r="AJ413" s="39"/>
      <c r="AK413" s="39"/>
      <c r="AL413" s="39"/>
      <c r="AM413" s="40"/>
      <c r="AN413" s="40"/>
      <c r="AO413" s="40"/>
    </row>
    <row r="414" spans="1:41" ht="15.75" customHeight="1" x14ac:dyDescent="0.3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2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/>
      <c r="AG414" s="58"/>
      <c r="AH414" s="39"/>
      <c r="AI414" s="39"/>
      <c r="AJ414" s="39"/>
      <c r="AK414" s="39"/>
      <c r="AL414" s="39"/>
      <c r="AM414" s="40"/>
      <c r="AN414" s="40"/>
      <c r="AO414" s="40"/>
    </row>
    <row r="415" spans="1:41" ht="15.75" customHeight="1" x14ac:dyDescent="0.3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2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  <c r="AG415" s="58"/>
      <c r="AH415" s="39"/>
      <c r="AI415" s="39"/>
      <c r="AJ415" s="39"/>
      <c r="AK415" s="39"/>
      <c r="AL415" s="39"/>
      <c r="AM415" s="40"/>
      <c r="AN415" s="40"/>
      <c r="AO415" s="40"/>
    </row>
    <row r="416" spans="1:41" ht="15.75" customHeight="1" x14ac:dyDescent="0.3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2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  <c r="AG416" s="58"/>
      <c r="AH416" s="39"/>
      <c r="AI416" s="39"/>
      <c r="AJ416" s="39"/>
      <c r="AK416" s="39"/>
      <c r="AL416" s="39"/>
      <c r="AM416" s="40"/>
      <c r="AN416" s="40"/>
      <c r="AO416" s="40"/>
    </row>
    <row r="417" spans="1:41" ht="15.75" customHeight="1" x14ac:dyDescent="0.3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2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G417" s="58"/>
      <c r="AH417" s="39"/>
      <c r="AI417" s="39"/>
      <c r="AJ417" s="39"/>
      <c r="AK417" s="39"/>
      <c r="AL417" s="39"/>
      <c r="AM417" s="40"/>
      <c r="AN417" s="40"/>
      <c r="AO417" s="40"/>
    </row>
    <row r="418" spans="1:41" ht="15.75" customHeight="1" x14ac:dyDescent="0.3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2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F418" s="40"/>
      <c r="AG418" s="58"/>
      <c r="AH418" s="39"/>
      <c r="AI418" s="39"/>
      <c r="AJ418" s="39"/>
      <c r="AK418" s="39"/>
      <c r="AL418" s="39"/>
      <c r="AM418" s="40"/>
      <c r="AN418" s="40"/>
      <c r="AO418" s="40"/>
    </row>
    <row r="419" spans="1:41" ht="15.75" customHeight="1" x14ac:dyDescent="0.3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2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/>
      <c r="AF419" s="40"/>
      <c r="AG419" s="58"/>
      <c r="AH419" s="39"/>
      <c r="AI419" s="39"/>
      <c r="AJ419" s="39"/>
      <c r="AK419" s="39"/>
      <c r="AL419" s="39"/>
      <c r="AM419" s="40"/>
      <c r="AN419" s="40"/>
      <c r="AO419" s="40"/>
    </row>
    <row r="420" spans="1:41" ht="15.75" customHeight="1" x14ac:dyDescent="0.3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2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  <c r="AG420" s="58"/>
      <c r="AH420" s="39"/>
      <c r="AI420" s="39"/>
      <c r="AJ420" s="39"/>
      <c r="AK420" s="39"/>
      <c r="AL420" s="39"/>
      <c r="AM420" s="40"/>
      <c r="AN420" s="40"/>
      <c r="AO420" s="40"/>
    </row>
    <row r="421" spans="1:41" ht="15.75" customHeight="1" x14ac:dyDescent="0.3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2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F421" s="40"/>
      <c r="AG421" s="58"/>
      <c r="AH421" s="39"/>
      <c r="AI421" s="39"/>
      <c r="AJ421" s="39"/>
      <c r="AK421" s="39"/>
      <c r="AL421" s="39"/>
      <c r="AM421" s="40"/>
      <c r="AN421" s="40"/>
      <c r="AO421" s="40"/>
    </row>
    <row r="422" spans="1:41" ht="15.75" customHeight="1" x14ac:dyDescent="0.3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2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F422" s="40"/>
      <c r="AG422" s="58"/>
      <c r="AH422" s="39"/>
      <c r="AI422" s="39"/>
      <c r="AJ422" s="39"/>
      <c r="AK422" s="39"/>
      <c r="AL422" s="39"/>
      <c r="AM422" s="40"/>
      <c r="AN422" s="40"/>
      <c r="AO422" s="40"/>
    </row>
    <row r="423" spans="1:41" ht="15.75" customHeight="1" x14ac:dyDescent="0.3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2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F423" s="40"/>
      <c r="AG423" s="58"/>
      <c r="AH423" s="39"/>
      <c r="AI423" s="39"/>
      <c r="AJ423" s="39"/>
      <c r="AK423" s="39"/>
      <c r="AL423" s="39"/>
      <c r="AM423" s="40"/>
      <c r="AN423" s="40"/>
      <c r="AO423" s="40"/>
    </row>
    <row r="424" spans="1:41" ht="15.75" customHeight="1" x14ac:dyDescent="0.3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2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F424" s="40"/>
      <c r="AG424" s="58"/>
      <c r="AH424" s="39"/>
      <c r="AI424" s="39"/>
      <c r="AJ424" s="39"/>
      <c r="AK424" s="39"/>
      <c r="AL424" s="39"/>
      <c r="AM424" s="40"/>
      <c r="AN424" s="40"/>
      <c r="AO424" s="40"/>
    </row>
    <row r="425" spans="1:41" ht="15.75" customHeight="1" x14ac:dyDescent="0.3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2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F425" s="40"/>
      <c r="AG425" s="58"/>
      <c r="AH425" s="39"/>
      <c r="AI425" s="39"/>
      <c r="AJ425" s="39"/>
      <c r="AK425" s="39"/>
      <c r="AL425" s="39"/>
      <c r="AM425" s="40"/>
      <c r="AN425" s="40"/>
      <c r="AO425" s="40"/>
    </row>
    <row r="426" spans="1:41" ht="15.75" customHeight="1" x14ac:dyDescent="0.3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2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  <c r="AG426" s="58"/>
      <c r="AH426" s="39"/>
      <c r="AI426" s="39"/>
      <c r="AJ426" s="39"/>
      <c r="AK426" s="39"/>
      <c r="AL426" s="39"/>
      <c r="AM426" s="40"/>
      <c r="AN426" s="40"/>
      <c r="AO426" s="40"/>
    </row>
    <row r="427" spans="1:41" ht="15.75" customHeight="1" x14ac:dyDescent="0.3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2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G427" s="58"/>
      <c r="AH427" s="39"/>
      <c r="AI427" s="39"/>
      <c r="AJ427" s="39"/>
      <c r="AK427" s="39"/>
      <c r="AL427" s="39"/>
      <c r="AM427" s="40"/>
      <c r="AN427" s="40"/>
      <c r="AO427" s="40"/>
    </row>
    <row r="428" spans="1:41" ht="15.75" customHeight="1" x14ac:dyDescent="0.3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2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58"/>
      <c r="AH428" s="39"/>
      <c r="AI428" s="39"/>
      <c r="AJ428" s="39"/>
      <c r="AK428" s="39"/>
      <c r="AL428" s="39"/>
      <c r="AM428" s="40"/>
      <c r="AN428" s="40"/>
      <c r="AO428" s="40"/>
    </row>
    <row r="429" spans="1:41" ht="15.75" customHeight="1" x14ac:dyDescent="0.3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2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F429" s="40"/>
      <c r="AG429" s="58"/>
      <c r="AH429" s="39"/>
      <c r="AI429" s="39"/>
      <c r="AJ429" s="39"/>
      <c r="AK429" s="39"/>
      <c r="AL429" s="39"/>
      <c r="AM429" s="40"/>
      <c r="AN429" s="40"/>
      <c r="AO429" s="40"/>
    </row>
    <row r="430" spans="1:41" ht="15.75" customHeight="1" x14ac:dyDescent="0.3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2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  <c r="AG430" s="58"/>
      <c r="AH430" s="39"/>
      <c r="AI430" s="39"/>
      <c r="AJ430" s="39"/>
      <c r="AK430" s="39"/>
      <c r="AL430" s="39"/>
      <c r="AM430" s="40"/>
      <c r="AN430" s="40"/>
      <c r="AO430" s="40"/>
    </row>
    <row r="431" spans="1:41" ht="15.75" customHeight="1" x14ac:dyDescent="0.3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2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F431" s="40"/>
      <c r="AG431" s="58"/>
      <c r="AH431" s="39"/>
      <c r="AI431" s="39"/>
      <c r="AJ431" s="39"/>
      <c r="AK431" s="39"/>
      <c r="AL431" s="39"/>
      <c r="AM431" s="40"/>
      <c r="AN431" s="40"/>
      <c r="AO431" s="40"/>
    </row>
    <row r="432" spans="1:41" ht="15.75" customHeight="1" x14ac:dyDescent="0.3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2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F432" s="40"/>
      <c r="AG432" s="58"/>
      <c r="AH432" s="39"/>
      <c r="AI432" s="39"/>
      <c r="AJ432" s="39"/>
      <c r="AK432" s="39"/>
      <c r="AL432" s="39"/>
      <c r="AM432" s="40"/>
      <c r="AN432" s="40"/>
      <c r="AO432" s="40"/>
    </row>
    <row r="433" spans="1:41" ht="15.75" customHeight="1" x14ac:dyDescent="0.3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2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F433" s="40"/>
      <c r="AG433" s="58"/>
      <c r="AH433" s="39"/>
      <c r="AI433" s="39"/>
      <c r="AJ433" s="39"/>
      <c r="AK433" s="39"/>
      <c r="AL433" s="39"/>
      <c r="AM433" s="40"/>
      <c r="AN433" s="40"/>
      <c r="AO433" s="40"/>
    </row>
    <row r="434" spans="1:41" ht="15.75" customHeight="1" x14ac:dyDescent="0.3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2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  <c r="AE434" s="40"/>
      <c r="AF434" s="40"/>
      <c r="AG434" s="58"/>
      <c r="AH434" s="39"/>
      <c r="AI434" s="39"/>
      <c r="AJ434" s="39"/>
      <c r="AK434" s="39"/>
      <c r="AL434" s="39"/>
      <c r="AM434" s="40"/>
      <c r="AN434" s="40"/>
      <c r="AO434" s="40"/>
    </row>
    <row r="435" spans="1:41" ht="15.75" customHeight="1" x14ac:dyDescent="0.3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2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  <c r="AB435" s="40"/>
      <c r="AC435" s="40"/>
      <c r="AD435" s="40"/>
      <c r="AE435" s="40"/>
      <c r="AF435" s="40"/>
      <c r="AG435" s="58"/>
      <c r="AH435" s="39"/>
      <c r="AI435" s="39"/>
      <c r="AJ435" s="39"/>
      <c r="AK435" s="39"/>
      <c r="AL435" s="39"/>
      <c r="AM435" s="40"/>
      <c r="AN435" s="40"/>
      <c r="AO435" s="40"/>
    </row>
    <row r="436" spans="1:41" ht="15.75" customHeight="1" x14ac:dyDescent="0.3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2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F436" s="40"/>
      <c r="AG436" s="58"/>
      <c r="AH436" s="39"/>
      <c r="AI436" s="39"/>
      <c r="AJ436" s="39"/>
      <c r="AK436" s="39"/>
      <c r="AL436" s="39"/>
      <c r="AM436" s="40"/>
      <c r="AN436" s="40"/>
      <c r="AO436" s="40"/>
    </row>
    <row r="437" spans="1:41" ht="15.75" customHeight="1" x14ac:dyDescent="0.3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2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F437" s="40"/>
      <c r="AG437" s="58"/>
      <c r="AH437" s="39"/>
      <c r="AI437" s="39"/>
      <c r="AJ437" s="39"/>
      <c r="AK437" s="39"/>
      <c r="AL437" s="39"/>
      <c r="AM437" s="40"/>
      <c r="AN437" s="40"/>
      <c r="AO437" s="40"/>
    </row>
    <row r="438" spans="1:41" ht="15.75" customHeight="1" x14ac:dyDescent="0.3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2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F438" s="40"/>
      <c r="AG438" s="58"/>
      <c r="AH438" s="39"/>
      <c r="AI438" s="39"/>
      <c r="AJ438" s="39"/>
      <c r="AK438" s="39"/>
      <c r="AL438" s="39"/>
      <c r="AM438" s="40"/>
      <c r="AN438" s="40"/>
      <c r="AO438" s="40"/>
    </row>
    <row r="439" spans="1:41" ht="15.75" customHeight="1" x14ac:dyDescent="0.3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2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  <c r="AA439" s="40"/>
      <c r="AB439" s="40"/>
      <c r="AC439" s="40"/>
      <c r="AD439" s="40"/>
      <c r="AE439" s="40"/>
      <c r="AF439" s="40"/>
      <c r="AG439" s="58"/>
      <c r="AH439" s="39"/>
      <c r="AI439" s="39"/>
      <c r="AJ439" s="39"/>
      <c r="AK439" s="39"/>
      <c r="AL439" s="39"/>
      <c r="AM439" s="40"/>
      <c r="AN439" s="40"/>
      <c r="AO439" s="40"/>
    </row>
    <row r="440" spans="1:41" ht="15.75" customHeight="1" x14ac:dyDescent="0.3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2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  <c r="AE440" s="40"/>
      <c r="AF440" s="40"/>
      <c r="AG440" s="58"/>
      <c r="AH440" s="39"/>
      <c r="AI440" s="39"/>
      <c r="AJ440" s="39"/>
      <c r="AK440" s="39"/>
      <c r="AL440" s="39"/>
      <c r="AM440" s="40"/>
      <c r="AN440" s="40"/>
      <c r="AO440" s="40"/>
    </row>
    <row r="441" spans="1:41" ht="15.75" customHeight="1" x14ac:dyDescent="0.3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2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F441" s="40"/>
      <c r="AG441" s="58"/>
      <c r="AH441" s="39"/>
      <c r="AI441" s="39"/>
      <c r="AJ441" s="39"/>
      <c r="AK441" s="39"/>
      <c r="AL441" s="39"/>
      <c r="AM441" s="40"/>
      <c r="AN441" s="40"/>
      <c r="AO441" s="40"/>
    </row>
    <row r="442" spans="1:41" ht="15.75" customHeight="1" x14ac:dyDescent="0.3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2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F442" s="40"/>
      <c r="AG442" s="58"/>
      <c r="AH442" s="39"/>
      <c r="AI442" s="39"/>
      <c r="AJ442" s="39"/>
      <c r="AK442" s="39"/>
      <c r="AL442" s="39"/>
      <c r="AM442" s="40"/>
      <c r="AN442" s="40"/>
      <c r="AO442" s="40"/>
    </row>
    <row r="443" spans="1:41" ht="15.75" customHeight="1" x14ac:dyDescent="0.3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2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/>
      <c r="AF443" s="40"/>
      <c r="AG443" s="58"/>
      <c r="AH443" s="39"/>
      <c r="AI443" s="39"/>
      <c r="AJ443" s="39"/>
      <c r="AK443" s="39"/>
      <c r="AL443" s="39"/>
      <c r="AM443" s="40"/>
      <c r="AN443" s="40"/>
      <c r="AO443" s="40"/>
    </row>
    <row r="444" spans="1:41" ht="15.75" customHeight="1" x14ac:dyDescent="0.3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2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  <c r="AE444" s="40"/>
      <c r="AF444" s="40"/>
      <c r="AG444" s="58"/>
      <c r="AH444" s="39"/>
      <c r="AI444" s="39"/>
      <c r="AJ444" s="39"/>
      <c r="AK444" s="39"/>
      <c r="AL444" s="39"/>
      <c r="AM444" s="40"/>
      <c r="AN444" s="40"/>
      <c r="AO444" s="40"/>
    </row>
    <row r="445" spans="1:41" ht="15.75" customHeight="1" x14ac:dyDescent="0.3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2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/>
      <c r="AF445" s="40"/>
      <c r="AG445" s="58"/>
      <c r="AH445" s="39"/>
      <c r="AI445" s="39"/>
      <c r="AJ445" s="39"/>
      <c r="AK445" s="39"/>
      <c r="AL445" s="39"/>
      <c r="AM445" s="40"/>
      <c r="AN445" s="40"/>
      <c r="AO445" s="40"/>
    </row>
    <row r="446" spans="1:41" ht="15.75" customHeight="1" x14ac:dyDescent="0.3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2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  <c r="AE446" s="40"/>
      <c r="AF446" s="40"/>
      <c r="AG446" s="58"/>
      <c r="AH446" s="39"/>
      <c r="AI446" s="39"/>
      <c r="AJ446" s="39"/>
      <c r="AK446" s="39"/>
      <c r="AL446" s="39"/>
      <c r="AM446" s="40"/>
      <c r="AN446" s="40"/>
      <c r="AO446" s="40"/>
    </row>
    <row r="447" spans="1:41" ht="15.75" customHeight="1" x14ac:dyDescent="0.3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2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  <c r="AE447" s="40"/>
      <c r="AF447" s="40"/>
      <c r="AG447" s="58"/>
      <c r="AH447" s="39"/>
      <c r="AI447" s="39"/>
      <c r="AJ447" s="39"/>
      <c r="AK447" s="39"/>
      <c r="AL447" s="39"/>
      <c r="AM447" s="40"/>
      <c r="AN447" s="40"/>
      <c r="AO447" s="40"/>
    </row>
    <row r="448" spans="1:41" ht="15.75" customHeight="1" x14ac:dyDescent="0.3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2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  <c r="AE448" s="40"/>
      <c r="AF448" s="40"/>
      <c r="AG448" s="58"/>
      <c r="AH448" s="39"/>
      <c r="AI448" s="39"/>
      <c r="AJ448" s="39"/>
      <c r="AK448" s="39"/>
      <c r="AL448" s="39"/>
      <c r="AM448" s="40"/>
      <c r="AN448" s="40"/>
      <c r="AO448" s="40"/>
    </row>
    <row r="449" spans="1:41" ht="15.75" customHeight="1" x14ac:dyDescent="0.3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2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  <c r="AE449" s="40"/>
      <c r="AF449" s="40"/>
      <c r="AG449" s="58"/>
      <c r="AH449" s="39"/>
      <c r="AI449" s="39"/>
      <c r="AJ449" s="39"/>
      <c r="AK449" s="39"/>
      <c r="AL449" s="39"/>
      <c r="AM449" s="40"/>
      <c r="AN449" s="40"/>
      <c r="AO449" s="40"/>
    </row>
    <row r="450" spans="1:41" ht="15.75" customHeight="1" x14ac:dyDescent="0.3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2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F450" s="40"/>
      <c r="AG450" s="58"/>
      <c r="AH450" s="39"/>
      <c r="AI450" s="39"/>
      <c r="AJ450" s="39"/>
      <c r="AK450" s="39"/>
      <c r="AL450" s="39"/>
      <c r="AM450" s="40"/>
      <c r="AN450" s="40"/>
      <c r="AO450" s="40"/>
    </row>
    <row r="451" spans="1:41" ht="15.75" customHeight="1" x14ac:dyDescent="0.3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2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F451" s="40"/>
      <c r="AG451" s="58"/>
      <c r="AH451" s="39"/>
      <c r="AI451" s="39"/>
      <c r="AJ451" s="39"/>
      <c r="AK451" s="39"/>
      <c r="AL451" s="39"/>
      <c r="AM451" s="40"/>
      <c r="AN451" s="40"/>
      <c r="AO451" s="40"/>
    </row>
    <row r="452" spans="1:41" ht="15.75" customHeight="1" x14ac:dyDescent="0.3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2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F452" s="40"/>
      <c r="AG452" s="58"/>
      <c r="AH452" s="39"/>
      <c r="AI452" s="39"/>
      <c r="AJ452" s="39"/>
      <c r="AK452" s="39"/>
      <c r="AL452" s="39"/>
      <c r="AM452" s="40"/>
      <c r="AN452" s="40"/>
      <c r="AO452" s="40"/>
    </row>
    <row r="453" spans="1:41" ht="15.75" customHeight="1" x14ac:dyDescent="0.3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2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F453" s="40"/>
      <c r="AG453" s="58"/>
      <c r="AH453" s="39"/>
      <c r="AI453" s="39"/>
      <c r="AJ453" s="39"/>
      <c r="AK453" s="39"/>
      <c r="AL453" s="39"/>
      <c r="AM453" s="40"/>
      <c r="AN453" s="40"/>
      <c r="AO453" s="40"/>
    </row>
    <row r="454" spans="1:41" ht="15.75" customHeight="1" x14ac:dyDescent="0.3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2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  <c r="AB454" s="40"/>
      <c r="AC454" s="40"/>
      <c r="AD454" s="40"/>
      <c r="AE454" s="40"/>
      <c r="AF454" s="40"/>
      <c r="AG454" s="58"/>
      <c r="AH454" s="39"/>
      <c r="AI454" s="39"/>
      <c r="AJ454" s="39"/>
      <c r="AK454" s="39"/>
      <c r="AL454" s="39"/>
      <c r="AM454" s="40"/>
      <c r="AN454" s="40"/>
      <c r="AO454" s="40"/>
    </row>
    <row r="455" spans="1:41" ht="15.75" customHeight="1" x14ac:dyDescent="0.3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2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  <c r="AG455" s="58"/>
      <c r="AH455" s="39"/>
      <c r="AI455" s="39"/>
      <c r="AJ455" s="39"/>
      <c r="AK455" s="39"/>
      <c r="AL455" s="39"/>
      <c r="AM455" s="40"/>
      <c r="AN455" s="40"/>
      <c r="AO455" s="40"/>
    </row>
    <row r="456" spans="1:41" ht="15.75" customHeight="1" x14ac:dyDescent="0.3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2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F456" s="40"/>
      <c r="AG456" s="58"/>
      <c r="AH456" s="39"/>
      <c r="AI456" s="39"/>
      <c r="AJ456" s="39"/>
      <c r="AK456" s="39"/>
      <c r="AL456" s="39"/>
      <c r="AM456" s="40"/>
      <c r="AN456" s="40"/>
      <c r="AO456" s="40"/>
    </row>
    <row r="457" spans="1:41" ht="15.75" customHeight="1" x14ac:dyDescent="0.3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2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F457" s="40"/>
      <c r="AG457" s="58"/>
      <c r="AH457" s="39"/>
      <c r="AI457" s="39"/>
      <c r="AJ457" s="39"/>
      <c r="AK457" s="39"/>
      <c r="AL457" s="39"/>
      <c r="AM457" s="40"/>
      <c r="AN457" s="40"/>
      <c r="AO457" s="40"/>
    </row>
    <row r="458" spans="1:41" ht="15.75" customHeight="1" x14ac:dyDescent="0.3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2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F458" s="40"/>
      <c r="AG458" s="58"/>
      <c r="AH458" s="39"/>
      <c r="AI458" s="39"/>
      <c r="AJ458" s="39"/>
      <c r="AK458" s="39"/>
      <c r="AL458" s="39"/>
      <c r="AM458" s="40"/>
      <c r="AN458" s="40"/>
      <c r="AO458" s="40"/>
    </row>
    <row r="459" spans="1:41" ht="15.75" customHeight="1" x14ac:dyDescent="0.3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2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  <c r="AG459" s="58"/>
      <c r="AH459" s="39"/>
      <c r="AI459" s="39"/>
      <c r="AJ459" s="39"/>
      <c r="AK459" s="39"/>
      <c r="AL459" s="39"/>
      <c r="AM459" s="40"/>
      <c r="AN459" s="40"/>
      <c r="AO459" s="40"/>
    </row>
    <row r="460" spans="1:41" ht="15.75" customHeight="1" x14ac:dyDescent="0.3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2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F460" s="40"/>
      <c r="AG460" s="58"/>
      <c r="AH460" s="39"/>
      <c r="AI460" s="39"/>
      <c r="AJ460" s="39"/>
      <c r="AK460" s="39"/>
      <c r="AL460" s="39"/>
      <c r="AM460" s="40"/>
      <c r="AN460" s="40"/>
      <c r="AO460" s="40"/>
    </row>
    <row r="461" spans="1:41" ht="15.75" customHeight="1" x14ac:dyDescent="0.3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2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F461" s="40"/>
      <c r="AG461" s="58"/>
      <c r="AH461" s="39"/>
      <c r="AI461" s="39"/>
      <c r="AJ461" s="39"/>
      <c r="AK461" s="39"/>
      <c r="AL461" s="39"/>
      <c r="AM461" s="40"/>
      <c r="AN461" s="40"/>
      <c r="AO461" s="40"/>
    </row>
    <row r="462" spans="1:41" ht="15.75" customHeight="1" x14ac:dyDescent="0.3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2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G462" s="58"/>
      <c r="AH462" s="39"/>
      <c r="AI462" s="39"/>
      <c r="AJ462" s="39"/>
      <c r="AK462" s="39"/>
      <c r="AL462" s="39"/>
      <c r="AM462" s="40"/>
      <c r="AN462" s="40"/>
      <c r="AO462" s="40"/>
    </row>
    <row r="463" spans="1:41" ht="15.75" customHeight="1" x14ac:dyDescent="0.3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2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  <c r="AE463" s="40"/>
      <c r="AF463" s="40"/>
      <c r="AG463" s="58"/>
      <c r="AH463" s="39"/>
      <c r="AI463" s="39"/>
      <c r="AJ463" s="39"/>
      <c r="AK463" s="39"/>
      <c r="AL463" s="39"/>
      <c r="AM463" s="40"/>
      <c r="AN463" s="40"/>
      <c r="AO463" s="40"/>
    </row>
    <row r="464" spans="1:41" ht="15.75" customHeight="1" x14ac:dyDescent="0.3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2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  <c r="AB464" s="40"/>
      <c r="AC464" s="40"/>
      <c r="AD464" s="40"/>
      <c r="AE464" s="40"/>
      <c r="AF464" s="40"/>
      <c r="AG464" s="58"/>
      <c r="AH464" s="39"/>
      <c r="AI464" s="39"/>
      <c r="AJ464" s="39"/>
      <c r="AK464" s="39"/>
      <c r="AL464" s="39"/>
      <c r="AM464" s="40"/>
      <c r="AN464" s="40"/>
      <c r="AO464" s="40"/>
    </row>
    <row r="465" spans="1:41" ht="15.75" customHeight="1" x14ac:dyDescent="0.3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2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F465" s="40"/>
      <c r="AG465" s="58"/>
      <c r="AH465" s="39"/>
      <c r="AI465" s="39"/>
      <c r="AJ465" s="39"/>
      <c r="AK465" s="39"/>
      <c r="AL465" s="39"/>
      <c r="AM465" s="40"/>
      <c r="AN465" s="40"/>
      <c r="AO465" s="40"/>
    </row>
    <row r="466" spans="1:41" ht="15.75" customHeight="1" x14ac:dyDescent="0.3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2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G466" s="58"/>
      <c r="AH466" s="39"/>
      <c r="AI466" s="39"/>
      <c r="AJ466" s="39"/>
      <c r="AK466" s="39"/>
      <c r="AL466" s="39"/>
      <c r="AM466" s="40"/>
      <c r="AN466" s="40"/>
      <c r="AO466" s="40"/>
    </row>
    <row r="467" spans="1:41" ht="15.75" customHeight="1" x14ac:dyDescent="0.3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2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  <c r="AG467" s="58"/>
      <c r="AH467" s="39"/>
      <c r="AI467" s="39"/>
      <c r="AJ467" s="39"/>
      <c r="AK467" s="39"/>
      <c r="AL467" s="39"/>
      <c r="AM467" s="40"/>
      <c r="AN467" s="40"/>
      <c r="AO467" s="40"/>
    </row>
    <row r="468" spans="1:41" ht="15.75" customHeight="1" x14ac:dyDescent="0.3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2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  <c r="AG468" s="58"/>
      <c r="AH468" s="39"/>
      <c r="AI468" s="39"/>
      <c r="AJ468" s="39"/>
      <c r="AK468" s="39"/>
      <c r="AL468" s="39"/>
      <c r="AM468" s="40"/>
      <c r="AN468" s="40"/>
      <c r="AO468" s="40"/>
    </row>
    <row r="469" spans="1:41" ht="15.75" customHeight="1" x14ac:dyDescent="0.3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2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  <c r="AG469" s="58"/>
      <c r="AH469" s="39"/>
      <c r="AI469" s="39"/>
      <c r="AJ469" s="39"/>
      <c r="AK469" s="39"/>
      <c r="AL469" s="39"/>
      <c r="AM469" s="40"/>
      <c r="AN469" s="40"/>
      <c r="AO469" s="40"/>
    </row>
    <row r="470" spans="1:41" ht="15.75" customHeight="1" x14ac:dyDescent="0.3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2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G470" s="58"/>
      <c r="AH470" s="39"/>
      <c r="AI470" s="39"/>
      <c r="AJ470" s="39"/>
      <c r="AK470" s="39"/>
      <c r="AL470" s="39"/>
      <c r="AM470" s="40"/>
      <c r="AN470" s="40"/>
      <c r="AO470" s="40"/>
    </row>
    <row r="471" spans="1:41" ht="15.75" customHeight="1" x14ac:dyDescent="0.3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2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  <c r="AG471" s="58"/>
      <c r="AH471" s="39"/>
      <c r="AI471" s="39"/>
      <c r="AJ471" s="39"/>
      <c r="AK471" s="39"/>
      <c r="AL471" s="39"/>
      <c r="AM471" s="40"/>
      <c r="AN471" s="40"/>
      <c r="AO471" s="40"/>
    </row>
    <row r="472" spans="1:41" ht="15.75" customHeight="1" x14ac:dyDescent="0.3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2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  <c r="AB472" s="40"/>
      <c r="AC472" s="40"/>
      <c r="AD472" s="40"/>
      <c r="AE472" s="40"/>
      <c r="AF472" s="40"/>
      <c r="AG472" s="58"/>
      <c r="AH472" s="39"/>
      <c r="AI472" s="39"/>
      <c r="AJ472" s="39"/>
      <c r="AK472" s="39"/>
      <c r="AL472" s="39"/>
      <c r="AM472" s="40"/>
      <c r="AN472" s="40"/>
      <c r="AO472" s="40"/>
    </row>
    <row r="473" spans="1:41" ht="15.75" customHeight="1" x14ac:dyDescent="0.3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2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  <c r="AB473" s="40"/>
      <c r="AC473" s="40"/>
      <c r="AD473" s="40"/>
      <c r="AE473" s="40"/>
      <c r="AF473" s="40"/>
      <c r="AG473" s="58"/>
      <c r="AH473" s="39"/>
      <c r="AI473" s="39"/>
      <c r="AJ473" s="39"/>
      <c r="AK473" s="39"/>
      <c r="AL473" s="39"/>
      <c r="AM473" s="40"/>
      <c r="AN473" s="40"/>
      <c r="AO473" s="40"/>
    </row>
    <row r="474" spans="1:41" ht="15.75" customHeight="1" x14ac:dyDescent="0.3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2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  <c r="AE474" s="40"/>
      <c r="AF474" s="40"/>
      <c r="AG474" s="58"/>
      <c r="AH474" s="39"/>
      <c r="AI474" s="39"/>
      <c r="AJ474" s="39"/>
      <c r="AK474" s="39"/>
      <c r="AL474" s="39"/>
      <c r="AM474" s="40"/>
      <c r="AN474" s="40"/>
      <c r="AO474" s="40"/>
    </row>
    <row r="475" spans="1:41" ht="15.75" customHeight="1" x14ac:dyDescent="0.3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2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  <c r="AG475" s="58"/>
      <c r="AH475" s="39"/>
      <c r="AI475" s="39"/>
      <c r="AJ475" s="39"/>
      <c r="AK475" s="39"/>
      <c r="AL475" s="39"/>
      <c r="AM475" s="40"/>
      <c r="AN475" s="40"/>
      <c r="AO475" s="40"/>
    </row>
    <row r="476" spans="1:41" ht="15.75" customHeight="1" x14ac:dyDescent="0.3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2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  <c r="AG476" s="58"/>
      <c r="AH476" s="39"/>
      <c r="AI476" s="39"/>
      <c r="AJ476" s="39"/>
      <c r="AK476" s="39"/>
      <c r="AL476" s="39"/>
      <c r="AM476" s="40"/>
      <c r="AN476" s="40"/>
      <c r="AO476" s="40"/>
    </row>
    <row r="477" spans="1:41" ht="15.75" customHeight="1" x14ac:dyDescent="0.3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2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  <c r="AG477" s="58"/>
      <c r="AH477" s="39"/>
      <c r="AI477" s="39"/>
      <c r="AJ477" s="39"/>
      <c r="AK477" s="39"/>
      <c r="AL477" s="39"/>
      <c r="AM477" s="40"/>
      <c r="AN477" s="40"/>
      <c r="AO477" s="40"/>
    </row>
    <row r="478" spans="1:41" ht="15.75" customHeight="1" x14ac:dyDescent="0.3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2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  <c r="AB478" s="40"/>
      <c r="AC478" s="40"/>
      <c r="AD478" s="40"/>
      <c r="AE478" s="40"/>
      <c r="AF478" s="40"/>
      <c r="AG478" s="58"/>
      <c r="AH478" s="39"/>
      <c r="AI478" s="39"/>
      <c r="AJ478" s="39"/>
      <c r="AK478" s="39"/>
      <c r="AL478" s="39"/>
      <c r="AM478" s="40"/>
      <c r="AN478" s="40"/>
      <c r="AO478" s="40"/>
    </row>
    <row r="479" spans="1:41" ht="15.75" customHeight="1" x14ac:dyDescent="0.3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2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  <c r="AE479" s="40"/>
      <c r="AF479" s="40"/>
      <c r="AG479" s="58"/>
      <c r="AH479" s="39"/>
      <c r="AI479" s="39"/>
      <c r="AJ479" s="39"/>
      <c r="AK479" s="39"/>
      <c r="AL479" s="39"/>
      <c r="AM479" s="40"/>
      <c r="AN479" s="40"/>
      <c r="AO479" s="40"/>
    </row>
    <row r="480" spans="1:41" ht="15.75" customHeight="1" x14ac:dyDescent="0.3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2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  <c r="AB480" s="40"/>
      <c r="AC480" s="40"/>
      <c r="AD480" s="40"/>
      <c r="AE480" s="40"/>
      <c r="AF480" s="40"/>
      <c r="AG480" s="58"/>
      <c r="AH480" s="39"/>
      <c r="AI480" s="39"/>
      <c r="AJ480" s="39"/>
      <c r="AK480" s="39"/>
      <c r="AL480" s="39"/>
      <c r="AM480" s="40"/>
      <c r="AN480" s="40"/>
      <c r="AO480" s="40"/>
    </row>
    <row r="481" spans="1:41" ht="15.75" customHeight="1" x14ac:dyDescent="0.3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2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  <c r="AB481" s="40"/>
      <c r="AC481" s="40"/>
      <c r="AD481" s="40"/>
      <c r="AE481" s="40"/>
      <c r="AF481" s="40"/>
      <c r="AG481" s="58"/>
      <c r="AH481" s="39"/>
      <c r="AI481" s="39"/>
      <c r="AJ481" s="39"/>
      <c r="AK481" s="39"/>
      <c r="AL481" s="39"/>
      <c r="AM481" s="40"/>
      <c r="AN481" s="40"/>
      <c r="AO481" s="40"/>
    </row>
    <row r="482" spans="1:41" ht="15.75" customHeight="1" x14ac:dyDescent="0.3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2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  <c r="AE482" s="40"/>
      <c r="AF482" s="40"/>
      <c r="AG482" s="58"/>
      <c r="AH482" s="39"/>
      <c r="AI482" s="39"/>
      <c r="AJ482" s="39"/>
      <c r="AK482" s="39"/>
      <c r="AL482" s="39"/>
      <c r="AM482" s="40"/>
      <c r="AN482" s="40"/>
      <c r="AO482" s="40"/>
    </row>
    <row r="483" spans="1:41" ht="15.75" customHeight="1" x14ac:dyDescent="0.3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2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  <c r="AG483" s="58"/>
      <c r="AH483" s="39"/>
      <c r="AI483" s="39"/>
      <c r="AJ483" s="39"/>
      <c r="AK483" s="39"/>
      <c r="AL483" s="39"/>
      <c r="AM483" s="40"/>
      <c r="AN483" s="40"/>
      <c r="AO483" s="40"/>
    </row>
    <row r="484" spans="1:41" ht="15.75" customHeight="1" x14ac:dyDescent="0.3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2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  <c r="AG484" s="58"/>
      <c r="AH484" s="39"/>
      <c r="AI484" s="39"/>
      <c r="AJ484" s="39"/>
      <c r="AK484" s="39"/>
      <c r="AL484" s="39"/>
      <c r="AM484" s="40"/>
      <c r="AN484" s="40"/>
      <c r="AO484" s="40"/>
    </row>
    <row r="485" spans="1:41" ht="15.75" customHeight="1" x14ac:dyDescent="0.3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2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  <c r="AE485" s="40"/>
      <c r="AF485" s="40"/>
      <c r="AG485" s="58"/>
      <c r="AH485" s="39"/>
      <c r="AI485" s="39"/>
      <c r="AJ485" s="39"/>
      <c r="AK485" s="39"/>
      <c r="AL485" s="39"/>
      <c r="AM485" s="40"/>
      <c r="AN485" s="40"/>
      <c r="AO485" s="40"/>
    </row>
    <row r="486" spans="1:41" ht="15.75" customHeight="1" x14ac:dyDescent="0.3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2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  <c r="AE486" s="40"/>
      <c r="AF486" s="40"/>
      <c r="AG486" s="58"/>
      <c r="AH486" s="39"/>
      <c r="AI486" s="39"/>
      <c r="AJ486" s="39"/>
      <c r="AK486" s="39"/>
      <c r="AL486" s="39"/>
      <c r="AM486" s="40"/>
      <c r="AN486" s="40"/>
      <c r="AO486" s="40"/>
    </row>
    <row r="487" spans="1:41" ht="15.75" customHeight="1" x14ac:dyDescent="0.3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2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  <c r="AB487" s="40"/>
      <c r="AC487" s="40"/>
      <c r="AD487" s="40"/>
      <c r="AE487" s="40"/>
      <c r="AF487" s="40"/>
      <c r="AG487" s="58"/>
      <c r="AH487" s="39"/>
      <c r="AI487" s="39"/>
      <c r="AJ487" s="39"/>
      <c r="AK487" s="39"/>
      <c r="AL487" s="39"/>
      <c r="AM487" s="40"/>
      <c r="AN487" s="40"/>
      <c r="AO487" s="40"/>
    </row>
    <row r="488" spans="1:41" ht="15.75" customHeight="1" x14ac:dyDescent="0.3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2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  <c r="AE488" s="40"/>
      <c r="AF488" s="40"/>
      <c r="AG488" s="58"/>
      <c r="AH488" s="39"/>
      <c r="AI488" s="39"/>
      <c r="AJ488" s="39"/>
      <c r="AK488" s="39"/>
      <c r="AL488" s="39"/>
      <c r="AM488" s="40"/>
      <c r="AN488" s="40"/>
      <c r="AO488" s="40"/>
    </row>
    <row r="489" spans="1:41" ht="15.75" customHeight="1" x14ac:dyDescent="0.3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2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  <c r="AE489" s="40"/>
      <c r="AF489" s="40"/>
      <c r="AG489" s="58"/>
      <c r="AH489" s="39"/>
      <c r="AI489" s="39"/>
      <c r="AJ489" s="39"/>
      <c r="AK489" s="39"/>
      <c r="AL489" s="39"/>
      <c r="AM489" s="40"/>
      <c r="AN489" s="40"/>
      <c r="AO489" s="40"/>
    </row>
    <row r="490" spans="1:41" ht="15.75" customHeight="1" x14ac:dyDescent="0.3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2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  <c r="AG490" s="58"/>
      <c r="AH490" s="39"/>
      <c r="AI490" s="39"/>
      <c r="AJ490" s="39"/>
      <c r="AK490" s="39"/>
      <c r="AL490" s="39"/>
      <c r="AM490" s="40"/>
      <c r="AN490" s="40"/>
      <c r="AO490" s="40"/>
    </row>
    <row r="491" spans="1:41" ht="15.75" customHeight="1" x14ac:dyDescent="0.3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2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F491" s="40"/>
      <c r="AG491" s="58"/>
      <c r="AH491" s="39"/>
      <c r="AI491" s="39"/>
      <c r="AJ491" s="39"/>
      <c r="AK491" s="39"/>
      <c r="AL491" s="39"/>
      <c r="AM491" s="40"/>
      <c r="AN491" s="40"/>
      <c r="AO491" s="40"/>
    </row>
    <row r="492" spans="1:41" ht="15.75" customHeight="1" x14ac:dyDescent="0.3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2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  <c r="AG492" s="58"/>
      <c r="AH492" s="39"/>
      <c r="AI492" s="39"/>
      <c r="AJ492" s="39"/>
      <c r="AK492" s="39"/>
      <c r="AL492" s="39"/>
      <c r="AM492" s="40"/>
      <c r="AN492" s="40"/>
      <c r="AO492" s="40"/>
    </row>
    <row r="493" spans="1:41" ht="15.75" customHeight="1" x14ac:dyDescent="0.3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2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  <c r="AB493" s="40"/>
      <c r="AC493" s="40"/>
      <c r="AD493" s="40"/>
      <c r="AE493" s="40"/>
      <c r="AF493" s="40"/>
      <c r="AG493" s="58"/>
      <c r="AH493" s="39"/>
      <c r="AI493" s="39"/>
      <c r="AJ493" s="39"/>
      <c r="AK493" s="39"/>
      <c r="AL493" s="39"/>
      <c r="AM493" s="40"/>
      <c r="AN493" s="40"/>
      <c r="AO493" s="40"/>
    </row>
    <row r="494" spans="1:41" ht="15.75" customHeight="1" x14ac:dyDescent="0.3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2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F494" s="40"/>
      <c r="AG494" s="58"/>
      <c r="AH494" s="39"/>
      <c r="AI494" s="39"/>
      <c r="AJ494" s="39"/>
      <c r="AK494" s="39"/>
      <c r="AL494" s="39"/>
      <c r="AM494" s="40"/>
      <c r="AN494" s="40"/>
      <c r="AO494" s="40"/>
    </row>
    <row r="495" spans="1:41" ht="15.75" customHeight="1" x14ac:dyDescent="0.3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2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  <c r="AB495" s="40"/>
      <c r="AC495" s="40"/>
      <c r="AD495" s="40"/>
      <c r="AE495" s="40"/>
      <c r="AF495" s="40"/>
      <c r="AG495" s="58"/>
      <c r="AH495" s="39"/>
      <c r="AI495" s="39"/>
      <c r="AJ495" s="39"/>
      <c r="AK495" s="39"/>
      <c r="AL495" s="39"/>
      <c r="AM495" s="40"/>
      <c r="AN495" s="40"/>
      <c r="AO495" s="40"/>
    </row>
    <row r="496" spans="1:41" ht="15.75" customHeight="1" x14ac:dyDescent="0.3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2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G496" s="58"/>
      <c r="AH496" s="39"/>
      <c r="AI496" s="39"/>
      <c r="AJ496" s="39"/>
      <c r="AK496" s="39"/>
      <c r="AL496" s="39"/>
      <c r="AM496" s="40"/>
      <c r="AN496" s="40"/>
      <c r="AO496" s="40"/>
    </row>
    <row r="497" spans="1:41" ht="15.75" customHeight="1" x14ac:dyDescent="0.3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2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F497" s="40"/>
      <c r="AG497" s="58"/>
      <c r="AH497" s="39"/>
      <c r="AI497" s="39"/>
      <c r="AJ497" s="39"/>
      <c r="AK497" s="39"/>
      <c r="AL497" s="39"/>
      <c r="AM497" s="40"/>
      <c r="AN497" s="40"/>
      <c r="AO497" s="40"/>
    </row>
    <row r="498" spans="1:41" ht="15.75" customHeight="1" x14ac:dyDescent="0.3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2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  <c r="AE498" s="40"/>
      <c r="AF498" s="40"/>
      <c r="AG498" s="58"/>
      <c r="AH498" s="39"/>
      <c r="AI498" s="39"/>
      <c r="AJ498" s="39"/>
      <c r="AK498" s="39"/>
      <c r="AL498" s="39"/>
      <c r="AM498" s="40"/>
      <c r="AN498" s="40"/>
      <c r="AO498" s="40"/>
    </row>
    <row r="499" spans="1:41" ht="15.75" customHeight="1" x14ac:dyDescent="0.3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2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  <c r="AE499" s="40"/>
      <c r="AF499" s="40"/>
      <c r="AG499" s="58"/>
      <c r="AH499" s="39"/>
      <c r="AI499" s="39"/>
      <c r="AJ499" s="39"/>
      <c r="AK499" s="39"/>
      <c r="AL499" s="39"/>
      <c r="AM499" s="40"/>
      <c r="AN499" s="40"/>
      <c r="AO499" s="40"/>
    </row>
    <row r="500" spans="1:41" ht="15.75" customHeight="1" x14ac:dyDescent="0.3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2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F500" s="40"/>
      <c r="AG500" s="58"/>
      <c r="AH500" s="39"/>
      <c r="AI500" s="39"/>
      <c r="AJ500" s="39"/>
      <c r="AK500" s="39"/>
      <c r="AL500" s="39"/>
      <c r="AM500" s="40"/>
      <c r="AN500" s="40"/>
      <c r="AO500" s="40"/>
    </row>
    <row r="501" spans="1:41" ht="15.75" customHeight="1" x14ac:dyDescent="0.3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2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  <c r="AA501" s="40"/>
      <c r="AB501" s="40"/>
      <c r="AC501" s="40"/>
      <c r="AD501" s="40"/>
      <c r="AE501" s="40"/>
      <c r="AF501" s="40"/>
      <c r="AG501" s="58"/>
      <c r="AH501" s="39"/>
      <c r="AI501" s="39"/>
      <c r="AJ501" s="39"/>
      <c r="AK501" s="39"/>
      <c r="AL501" s="39"/>
      <c r="AM501" s="40"/>
      <c r="AN501" s="40"/>
      <c r="AO501" s="40"/>
    </row>
    <row r="502" spans="1:41" ht="15.75" customHeight="1" x14ac:dyDescent="0.3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2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  <c r="AA502" s="40"/>
      <c r="AB502" s="40"/>
      <c r="AC502" s="40"/>
      <c r="AD502" s="40"/>
      <c r="AE502" s="40"/>
      <c r="AF502" s="40"/>
      <c r="AG502" s="58"/>
      <c r="AH502" s="39"/>
      <c r="AI502" s="39"/>
      <c r="AJ502" s="39"/>
      <c r="AK502" s="39"/>
      <c r="AL502" s="39"/>
      <c r="AM502" s="40"/>
      <c r="AN502" s="40"/>
      <c r="AO502" s="40"/>
    </row>
    <row r="503" spans="1:41" ht="15.75" customHeight="1" x14ac:dyDescent="0.3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2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  <c r="AA503" s="40"/>
      <c r="AB503" s="40"/>
      <c r="AC503" s="40"/>
      <c r="AD503" s="40"/>
      <c r="AE503" s="40"/>
      <c r="AF503" s="40"/>
      <c r="AG503" s="58"/>
      <c r="AH503" s="39"/>
      <c r="AI503" s="39"/>
      <c r="AJ503" s="39"/>
      <c r="AK503" s="39"/>
      <c r="AL503" s="39"/>
      <c r="AM503" s="40"/>
      <c r="AN503" s="40"/>
      <c r="AO503" s="40"/>
    </row>
    <row r="504" spans="1:41" ht="15.75" customHeight="1" x14ac:dyDescent="0.3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2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  <c r="AA504" s="40"/>
      <c r="AB504" s="40"/>
      <c r="AC504" s="40"/>
      <c r="AD504" s="40"/>
      <c r="AE504" s="40"/>
      <c r="AF504" s="40"/>
      <c r="AG504" s="58"/>
      <c r="AH504" s="39"/>
      <c r="AI504" s="39"/>
      <c r="AJ504" s="39"/>
      <c r="AK504" s="39"/>
      <c r="AL504" s="39"/>
      <c r="AM504" s="40"/>
      <c r="AN504" s="40"/>
      <c r="AO504" s="40"/>
    </row>
    <row r="505" spans="1:41" ht="15.75" customHeight="1" x14ac:dyDescent="0.3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2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  <c r="AA505" s="40"/>
      <c r="AB505" s="40"/>
      <c r="AC505" s="40"/>
      <c r="AD505" s="40"/>
      <c r="AE505" s="40"/>
      <c r="AF505" s="40"/>
      <c r="AG505" s="58"/>
      <c r="AH505" s="39"/>
      <c r="AI505" s="39"/>
      <c r="AJ505" s="39"/>
      <c r="AK505" s="39"/>
      <c r="AL505" s="39"/>
      <c r="AM505" s="40"/>
      <c r="AN505" s="40"/>
      <c r="AO505" s="40"/>
    </row>
    <row r="506" spans="1:41" ht="15.75" customHeight="1" x14ac:dyDescent="0.3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2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  <c r="AA506" s="40"/>
      <c r="AB506" s="40"/>
      <c r="AC506" s="40"/>
      <c r="AD506" s="40"/>
      <c r="AE506" s="40"/>
      <c r="AF506" s="40"/>
      <c r="AG506" s="58"/>
      <c r="AH506" s="39"/>
      <c r="AI506" s="39"/>
      <c r="AJ506" s="39"/>
      <c r="AK506" s="39"/>
      <c r="AL506" s="39"/>
      <c r="AM506" s="40"/>
      <c r="AN506" s="40"/>
      <c r="AO506" s="40"/>
    </row>
    <row r="507" spans="1:41" ht="15.75" customHeight="1" x14ac:dyDescent="0.3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2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  <c r="AA507" s="40"/>
      <c r="AB507" s="40"/>
      <c r="AC507" s="40"/>
      <c r="AD507" s="40"/>
      <c r="AE507" s="40"/>
      <c r="AF507" s="40"/>
      <c r="AG507" s="58"/>
      <c r="AH507" s="39"/>
      <c r="AI507" s="39"/>
      <c r="AJ507" s="39"/>
      <c r="AK507" s="39"/>
      <c r="AL507" s="39"/>
      <c r="AM507" s="40"/>
      <c r="AN507" s="40"/>
      <c r="AO507" s="40"/>
    </row>
    <row r="508" spans="1:41" ht="15.75" customHeight="1" x14ac:dyDescent="0.3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2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  <c r="AA508" s="40"/>
      <c r="AB508" s="40"/>
      <c r="AC508" s="40"/>
      <c r="AD508" s="40"/>
      <c r="AE508" s="40"/>
      <c r="AF508" s="40"/>
      <c r="AG508" s="58"/>
      <c r="AH508" s="39"/>
      <c r="AI508" s="39"/>
      <c r="AJ508" s="39"/>
      <c r="AK508" s="39"/>
      <c r="AL508" s="39"/>
      <c r="AM508" s="40"/>
      <c r="AN508" s="40"/>
      <c r="AO508" s="40"/>
    </row>
    <row r="509" spans="1:41" ht="15.75" customHeight="1" x14ac:dyDescent="0.3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2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  <c r="AA509" s="40"/>
      <c r="AB509" s="40"/>
      <c r="AC509" s="40"/>
      <c r="AD509" s="40"/>
      <c r="AE509" s="40"/>
      <c r="AF509" s="40"/>
      <c r="AG509" s="58"/>
      <c r="AH509" s="39"/>
      <c r="AI509" s="39"/>
      <c r="AJ509" s="39"/>
      <c r="AK509" s="39"/>
      <c r="AL509" s="39"/>
      <c r="AM509" s="40"/>
      <c r="AN509" s="40"/>
      <c r="AO509" s="40"/>
    </row>
    <row r="510" spans="1:41" ht="15.75" customHeight="1" x14ac:dyDescent="0.3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2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  <c r="AA510" s="40"/>
      <c r="AB510" s="40"/>
      <c r="AC510" s="40"/>
      <c r="AD510" s="40"/>
      <c r="AE510" s="40"/>
      <c r="AF510" s="40"/>
      <c r="AG510" s="58"/>
      <c r="AH510" s="39"/>
      <c r="AI510" s="39"/>
      <c r="AJ510" s="39"/>
      <c r="AK510" s="39"/>
      <c r="AL510" s="39"/>
      <c r="AM510" s="40"/>
      <c r="AN510" s="40"/>
      <c r="AO510" s="40"/>
    </row>
    <row r="511" spans="1:41" ht="15.75" customHeight="1" x14ac:dyDescent="0.3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2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  <c r="AA511" s="40"/>
      <c r="AB511" s="40"/>
      <c r="AC511" s="40"/>
      <c r="AD511" s="40"/>
      <c r="AE511" s="40"/>
      <c r="AF511" s="40"/>
      <c r="AG511" s="58"/>
      <c r="AH511" s="39"/>
      <c r="AI511" s="39"/>
      <c r="AJ511" s="39"/>
      <c r="AK511" s="39"/>
      <c r="AL511" s="39"/>
      <c r="AM511" s="40"/>
      <c r="AN511" s="40"/>
      <c r="AO511" s="40"/>
    </row>
    <row r="512" spans="1:41" ht="15.75" customHeight="1" x14ac:dyDescent="0.3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2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  <c r="AA512" s="40"/>
      <c r="AB512" s="40"/>
      <c r="AC512" s="40"/>
      <c r="AD512" s="40"/>
      <c r="AE512" s="40"/>
      <c r="AF512" s="40"/>
      <c r="AG512" s="58"/>
      <c r="AH512" s="39"/>
      <c r="AI512" s="39"/>
      <c r="AJ512" s="39"/>
      <c r="AK512" s="39"/>
      <c r="AL512" s="39"/>
      <c r="AM512" s="40"/>
      <c r="AN512" s="40"/>
      <c r="AO512" s="40"/>
    </row>
    <row r="513" spans="1:41" ht="15.75" customHeight="1" x14ac:dyDescent="0.3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2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  <c r="AA513" s="40"/>
      <c r="AB513" s="40"/>
      <c r="AC513" s="40"/>
      <c r="AD513" s="40"/>
      <c r="AE513" s="40"/>
      <c r="AF513" s="40"/>
      <c r="AG513" s="58"/>
      <c r="AH513" s="39"/>
      <c r="AI513" s="39"/>
      <c r="AJ513" s="39"/>
      <c r="AK513" s="39"/>
      <c r="AL513" s="39"/>
      <c r="AM513" s="40"/>
      <c r="AN513" s="40"/>
      <c r="AO513" s="40"/>
    </row>
    <row r="514" spans="1:41" ht="15.75" customHeight="1" x14ac:dyDescent="0.3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2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  <c r="AA514" s="40"/>
      <c r="AB514" s="40"/>
      <c r="AC514" s="40"/>
      <c r="AD514" s="40"/>
      <c r="AE514" s="40"/>
      <c r="AF514" s="40"/>
      <c r="AG514" s="58"/>
      <c r="AH514" s="39"/>
      <c r="AI514" s="39"/>
      <c r="AJ514" s="39"/>
      <c r="AK514" s="39"/>
      <c r="AL514" s="39"/>
      <c r="AM514" s="40"/>
      <c r="AN514" s="40"/>
      <c r="AO514" s="40"/>
    </row>
    <row r="515" spans="1:41" ht="15.75" customHeight="1" x14ac:dyDescent="0.3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2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  <c r="AA515" s="40"/>
      <c r="AB515" s="40"/>
      <c r="AC515" s="40"/>
      <c r="AD515" s="40"/>
      <c r="AE515" s="40"/>
      <c r="AF515" s="40"/>
      <c r="AG515" s="58"/>
      <c r="AH515" s="39"/>
      <c r="AI515" s="39"/>
      <c r="AJ515" s="39"/>
      <c r="AK515" s="39"/>
      <c r="AL515" s="39"/>
      <c r="AM515" s="40"/>
      <c r="AN515" s="40"/>
      <c r="AO515" s="40"/>
    </row>
    <row r="516" spans="1:41" ht="15.75" customHeight="1" x14ac:dyDescent="0.3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2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  <c r="AA516" s="40"/>
      <c r="AB516" s="40"/>
      <c r="AC516" s="40"/>
      <c r="AD516" s="40"/>
      <c r="AE516" s="40"/>
      <c r="AF516" s="40"/>
      <c r="AG516" s="58"/>
      <c r="AH516" s="39"/>
      <c r="AI516" s="39"/>
      <c r="AJ516" s="39"/>
      <c r="AK516" s="39"/>
      <c r="AL516" s="39"/>
      <c r="AM516" s="40"/>
      <c r="AN516" s="40"/>
      <c r="AO516" s="40"/>
    </row>
    <row r="517" spans="1:41" ht="15.75" customHeight="1" x14ac:dyDescent="0.3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2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  <c r="AA517" s="40"/>
      <c r="AB517" s="40"/>
      <c r="AC517" s="40"/>
      <c r="AD517" s="40"/>
      <c r="AE517" s="40"/>
      <c r="AF517" s="40"/>
      <c r="AG517" s="58"/>
      <c r="AH517" s="39"/>
      <c r="AI517" s="39"/>
      <c r="AJ517" s="39"/>
      <c r="AK517" s="39"/>
      <c r="AL517" s="39"/>
      <c r="AM517" s="40"/>
      <c r="AN517" s="40"/>
      <c r="AO517" s="40"/>
    </row>
    <row r="518" spans="1:41" ht="15.75" customHeight="1" x14ac:dyDescent="0.3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2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  <c r="AA518" s="40"/>
      <c r="AB518" s="40"/>
      <c r="AC518" s="40"/>
      <c r="AD518" s="40"/>
      <c r="AE518" s="40"/>
      <c r="AF518" s="40"/>
      <c r="AG518" s="58"/>
      <c r="AH518" s="39"/>
      <c r="AI518" s="39"/>
      <c r="AJ518" s="39"/>
      <c r="AK518" s="39"/>
      <c r="AL518" s="39"/>
      <c r="AM518" s="40"/>
      <c r="AN518" s="40"/>
      <c r="AO518" s="40"/>
    </row>
    <row r="519" spans="1:41" ht="15.75" customHeight="1" x14ac:dyDescent="0.3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2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  <c r="AA519" s="40"/>
      <c r="AB519" s="40"/>
      <c r="AC519" s="40"/>
      <c r="AD519" s="40"/>
      <c r="AE519" s="40"/>
      <c r="AF519" s="40"/>
      <c r="AG519" s="58"/>
      <c r="AH519" s="39"/>
      <c r="AI519" s="39"/>
      <c r="AJ519" s="39"/>
      <c r="AK519" s="39"/>
      <c r="AL519" s="39"/>
      <c r="AM519" s="40"/>
      <c r="AN519" s="40"/>
      <c r="AO519" s="40"/>
    </row>
    <row r="520" spans="1:41" ht="15.75" customHeight="1" x14ac:dyDescent="0.3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2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  <c r="AA520" s="40"/>
      <c r="AB520" s="40"/>
      <c r="AC520" s="40"/>
      <c r="AD520" s="40"/>
      <c r="AE520" s="40"/>
      <c r="AF520" s="40"/>
      <c r="AG520" s="58"/>
      <c r="AH520" s="39"/>
      <c r="AI520" s="39"/>
      <c r="AJ520" s="39"/>
      <c r="AK520" s="39"/>
      <c r="AL520" s="39"/>
      <c r="AM520" s="40"/>
      <c r="AN520" s="40"/>
      <c r="AO520" s="40"/>
    </row>
    <row r="521" spans="1:41" ht="15.75" customHeight="1" x14ac:dyDescent="0.3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2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  <c r="AA521" s="40"/>
      <c r="AB521" s="40"/>
      <c r="AC521" s="40"/>
      <c r="AD521" s="40"/>
      <c r="AE521" s="40"/>
      <c r="AF521" s="40"/>
      <c r="AG521" s="58"/>
      <c r="AH521" s="39"/>
      <c r="AI521" s="39"/>
      <c r="AJ521" s="39"/>
      <c r="AK521" s="39"/>
      <c r="AL521" s="39"/>
      <c r="AM521" s="40"/>
      <c r="AN521" s="40"/>
      <c r="AO521" s="40"/>
    </row>
    <row r="522" spans="1:41" ht="15.75" customHeight="1" x14ac:dyDescent="0.3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2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  <c r="AA522" s="40"/>
      <c r="AB522" s="40"/>
      <c r="AC522" s="40"/>
      <c r="AD522" s="40"/>
      <c r="AE522" s="40"/>
      <c r="AF522" s="40"/>
      <c r="AG522" s="58"/>
      <c r="AH522" s="39"/>
      <c r="AI522" s="39"/>
      <c r="AJ522" s="39"/>
      <c r="AK522" s="39"/>
      <c r="AL522" s="39"/>
      <c r="AM522" s="40"/>
      <c r="AN522" s="40"/>
      <c r="AO522" s="40"/>
    </row>
    <row r="523" spans="1:41" ht="15.75" customHeight="1" x14ac:dyDescent="0.3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2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  <c r="AA523" s="40"/>
      <c r="AB523" s="40"/>
      <c r="AC523" s="40"/>
      <c r="AD523" s="40"/>
      <c r="AE523" s="40"/>
      <c r="AF523" s="40"/>
      <c r="AG523" s="58"/>
      <c r="AH523" s="39"/>
      <c r="AI523" s="39"/>
      <c r="AJ523" s="39"/>
      <c r="AK523" s="39"/>
      <c r="AL523" s="39"/>
      <c r="AM523" s="40"/>
      <c r="AN523" s="40"/>
      <c r="AO523" s="40"/>
    </row>
    <row r="524" spans="1:41" ht="15.75" customHeight="1" x14ac:dyDescent="0.3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2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  <c r="AA524" s="40"/>
      <c r="AB524" s="40"/>
      <c r="AC524" s="40"/>
      <c r="AD524" s="40"/>
      <c r="AE524" s="40"/>
      <c r="AF524" s="40"/>
      <c r="AG524" s="58"/>
      <c r="AH524" s="39"/>
      <c r="AI524" s="39"/>
      <c r="AJ524" s="39"/>
      <c r="AK524" s="39"/>
      <c r="AL524" s="39"/>
      <c r="AM524" s="40"/>
      <c r="AN524" s="40"/>
      <c r="AO524" s="40"/>
    </row>
    <row r="525" spans="1:41" ht="15.75" customHeight="1" x14ac:dyDescent="0.3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2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  <c r="AA525" s="40"/>
      <c r="AB525" s="40"/>
      <c r="AC525" s="40"/>
      <c r="AD525" s="40"/>
      <c r="AE525" s="40"/>
      <c r="AF525" s="40"/>
      <c r="AG525" s="58"/>
      <c r="AH525" s="39"/>
      <c r="AI525" s="39"/>
      <c r="AJ525" s="39"/>
      <c r="AK525" s="39"/>
      <c r="AL525" s="39"/>
      <c r="AM525" s="40"/>
      <c r="AN525" s="40"/>
      <c r="AO525" s="40"/>
    </row>
    <row r="526" spans="1:41" ht="15.75" customHeight="1" x14ac:dyDescent="0.3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2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  <c r="AA526" s="40"/>
      <c r="AB526" s="40"/>
      <c r="AC526" s="40"/>
      <c r="AD526" s="40"/>
      <c r="AE526" s="40"/>
      <c r="AF526" s="40"/>
      <c r="AG526" s="58"/>
      <c r="AH526" s="39"/>
      <c r="AI526" s="39"/>
      <c r="AJ526" s="39"/>
      <c r="AK526" s="39"/>
      <c r="AL526" s="39"/>
      <c r="AM526" s="40"/>
      <c r="AN526" s="40"/>
      <c r="AO526" s="40"/>
    </row>
    <row r="527" spans="1:41" ht="15.75" customHeight="1" x14ac:dyDescent="0.3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2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  <c r="AA527" s="40"/>
      <c r="AB527" s="40"/>
      <c r="AC527" s="40"/>
      <c r="AD527" s="40"/>
      <c r="AE527" s="40"/>
      <c r="AF527" s="40"/>
      <c r="AG527" s="58"/>
      <c r="AH527" s="39"/>
      <c r="AI527" s="39"/>
      <c r="AJ527" s="39"/>
      <c r="AK527" s="39"/>
      <c r="AL527" s="39"/>
      <c r="AM527" s="40"/>
      <c r="AN527" s="40"/>
      <c r="AO527" s="40"/>
    </row>
    <row r="528" spans="1:41" ht="16.5" customHeight="1" x14ac:dyDescent="0.3">
      <c r="M528" s="61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  <c r="AA528" s="48"/>
      <c r="AB528" s="48"/>
      <c r="AC528" s="48"/>
      <c r="AD528" s="48"/>
      <c r="AE528" s="48"/>
      <c r="AF528" s="48"/>
    </row>
    <row r="529" spans="13:32" ht="16.5" customHeight="1" x14ac:dyDescent="0.3">
      <c r="M529" s="61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  <c r="AA529" s="48"/>
      <c r="AB529" s="48"/>
      <c r="AC529" s="48"/>
      <c r="AD529" s="48"/>
      <c r="AE529" s="48"/>
      <c r="AF529" s="48"/>
    </row>
    <row r="530" spans="13:32" ht="16.5" customHeight="1" x14ac:dyDescent="0.3">
      <c r="M530" s="61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  <c r="AA530" s="48"/>
      <c r="AB530" s="48"/>
      <c r="AC530" s="48"/>
      <c r="AD530" s="48"/>
      <c r="AE530" s="48"/>
      <c r="AF530" s="48"/>
    </row>
    <row r="531" spans="13:32" ht="16.5" customHeight="1" x14ac:dyDescent="0.3">
      <c r="M531" s="61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  <c r="AA531" s="48"/>
      <c r="AB531" s="48"/>
      <c r="AC531" s="48"/>
      <c r="AD531" s="48"/>
      <c r="AE531" s="48"/>
      <c r="AF531" s="48"/>
    </row>
    <row r="532" spans="13:32" ht="16.5" customHeight="1" x14ac:dyDescent="0.3">
      <c r="M532" s="61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  <c r="AA532" s="48"/>
      <c r="AB532" s="48"/>
      <c r="AC532" s="48"/>
      <c r="AD532" s="48"/>
      <c r="AE532" s="48"/>
      <c r="AF532" s="48"/>
    </row>
    <row r="533" spans="13:32" ht="16.5" customHeight="1" x14ac:dyDescent="0.3">
      <c r="M533" s="61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  <c r="AA533" s="48"/>
      <c r="AB533" s="48"/>
      <c r="AC533" s="48"/>
      <c r="AD533" s="48"/>
      <c r="AE533" s="48"/>
      <c r="AF533" s="48"/>
    </row>
    <row r="534" spans="13:32" ht="16.5" customHeight="1" x14ac:dyDescent="0.3">
      <c r="M534" s="61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  <c r="AA534" s="48"/>
      <c r="AB534" s="48"/>
      <c r="AC534" s="48"/>
      <c r="AD534" s="48"/>
      <c r="AE534" s="48"/>
      <c r="AF534" s="48"/>
    </row>
    <row r="535" spans="13:32" ht="16.5" customHeight="1" x14ac:dyDescent="0.3">
      <c r="M535" s="61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  <c r="AA535" s="48"/>
      <c r="AB535" s="48"/>
      <c r="AC535" s="48"/>
      <c r="AD535" s="48"/>
      <c r="AE535" s="48"/>
      <c r="AF535" s="48"/>
    </row>
    <row r="536" spans="13:32" ht="16.5" customHeight="1" x14ac:dyDescent="0.3">
      <c r="M536" s="61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  <c r="AA536" s="48"/>
      <c r="AB536" s="48"/>
      <c r="AC536" s="48"/>
      <c r="AD536" s="48"/>
      <c r="AE536" s="48"/>
      <c r="AF536" s="48"/>
    </row>
    <row r="537" spans="13:32" ht="16.5" customHeight="1" x14ac:dyDescent="0.3">
      <c r="M537" s="61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  <c r="AA537" s="48"/>
      <c r="AB537" s="48"/>
      <c r="AC537" s="48"/>
      <c r="AD537" s="48"/>
      <c r="AE537" s="48"/>
      <c r="AF537" s="48"/>
    </row>
    <row r="538" spans="13:32" ht="16.5" customHeight="1" x14ac:dyDescent="0.3">
      <c r="M538" s="61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  <c r="AA538" s="48"/>
      <c r="AB538" s="48"/>
      <c r="AC538" s="48"/>
      <c r="AD538" s="48"/>
      <c r="AE538" s="48"/>
      <c r="AF538" s="48"/>
    </row>
    <row r="539" spans="13:32" ht="16.5" customHeight="1" x14ac:dyDescent="0.3">
      <c r="M539" s="61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  <c r="AA539" s="48"/>
      <c r="AB539" s="48"/>
      <c r="AC539" s="48"/>
      <c r="AD539" s="48"/>
      <c r="AE539" s="48"/>
      <c r="AF539" s="48"/>
    </row>
    <row r="540" spans="13:32" ht="16.5" customHeight="1" x14ac:dyDescent="0.3">
      <c r="M540" s="61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  <c r="AA540" s="48"/>
      <c r="AB540" s="48"/>
      <c r="AC540" s="48"/>
      <c r="AD540" s="48"/>
      <c r="AE540" s="48"/>
      <c r="AF540" s="48"/>
    </row>
    <row r="541" spans="13:32" ht="16.5" customHeight="1" x14ac:dyDescent="0.3">
      <c r="M541" s="61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  <c r="AA541" s="48"/>
      <c r="AB541" s="48"/>
      <c r="AC541" s="48"/>
      <c r="AD541" s="48"/>
      <c r="AE541" s="48"/>
      <c r="AF541" s="48"/>
    </row>
    <row r="542" spans="13:32" ht="16.5" customHeight="1" x14ac:dyDescent="0.3">
      <c r="M542" s="61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  <c r="AA542" s="48"/>
      <c r="AB542" s="48"/>
      <c r="AC542" s="48"/>
      <c r="AD542" s="48"/>
      <c r="AE542" s="48"/>
      <c r="AF542" s="48"/>
    </row>
    <row r="543" spans="13:32" ht="16.5" customHeight="1" x14ac:dyDescent="0.3">
      <c r="M543" s="61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  <c r="AA543" s="48"/>
      <c r="AB543" s="48"/>
      <c r="AC543" s="48"/>
      <c r="AD543" s="48"/>
      <c r="AE543" s="48"/>
      <c r="AF543" s="48"/>
    </row>
    <row r="544" spans="13:32" ht="16.5" customHeight="1" x14ac:dyDescent="0.3">
      <c r="M544" s="61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  <c r="AA544" s="48"/>
      <c r="AB544" s="48"/>
      <c r="AC544" s="48"/>
      <c r="AD544" s="48"/>
      <c r="AE544" s="48"/>
      <c r="AF544" s="48"/>
    </row>
    <row r="545" spans="13:32" ht="16.5" customHeight="1" x14ac:dyDescent="0.3">
      <c r="M545" s="61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  <c r="AA545" s="48"/>
      <c r="AB545" s="48"/>
      <c r="AC545" s="48"/>
      <c r="AD545" s="48"/>
      <c r="AE545" s="48"/>
      <c r="AF545" s="48"/>
    </row>
    <row r="546" spans="13:32" ht="16.5" customHeight="1" x14ac:dyDescent="0.3">
      <c r="M546" s="61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  <c r="AA546" s="48"/>
      <c r="AB546" s="48"/>
      <c r="AC546" s="48"/>
      <c r="AD546" s="48"/>
      <c r="AE546" s="48"/>
      <c r="AF546" s="48"/>
    </row>
    <row r="547" spans="13:32" ht="16.5" customHeight="1" x14ac:dyDescent="0.3">
      <c r="M547" s="61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  <c r="AA547" s="48"/>
      <c r="AB547" s="48"/>
      <c r="AC547" s="48"/>
      <c r="AD547" s="48"/>
      <c r="AE547" s="48"/>
      <c r="AF547" s="48"/>
    </row>
    <row r="548" spans="13:32" ht="16.5" customHeight="1" x14ac:dyDescent="0.3">
      <c r="M548" s="61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  <c r="AA548" s="48"/>
      <c r="AB548" s="48"/>
      <c r="AC548" s="48"/>
      <c r="AD548" s="48"/>
      <c r="AE548" s="48"/>
      <c r="AF548" s="48"/>
    </row>
    <row r="549" spans="13:32" ht="16.5" customHeight="1" x14ac:dyDescent="0.3">
      <c r="M549" s="61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  <c r="AA549" s="48"/>
      <c r="AB549" s="48"/>
      <c r="AC549" s="48"/>
      <c r="AD549" s="48"/>
      <c r="AE549" s="48"/>
      <c r="AF549" s="48"/>
    </row>
    <row r="550" spans="13:32" ht="16.5" customHeight="1" x14ac:dyDescent="0.3">
      <c r="M550" s="61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  <c r="AA550" s="48"/>
      <c r="AB550" s="48"/>
      <c r="AC550" s="48"/>
      <c r="AD550" s="48"/>
      <c r="AE550" s="48"/>
      <c r="AF550" s="48"/>
    </row>
    <row r="551" spans="13:32" ht="16.5" customHeight="1" x14ac:dyDescent="0.3">
      <c r="M551" s="61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  <c r="AA551" s="48"/>
      <c r="AB551" s="48"/>
      <c r="AC551" s="48"/>
      <c r="AD551" s="48"/>
      <c r="AE551" s="48"/>
      <c r="AF551" s="48"/>
    </row>
    <row r="552" spans="13:32" ht="16.5" customHeight="1" x14ac:dyDescent="0.3">
      <c r="M552" s="61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  <c r="AA552" s="48"/>
      <c r="AB552" s="48"/>
      <c r="AC552" s="48"/>
      <c r="AD552" s="48"/>
      <c r="AE552" s="48"/>
      <c r="AF552" s="48"/>
    </row>
    <row r="553" spans="13:32" ht="16.5" customHeight="1" x14ac:dyDescent="0.3">
      <c r="M553" s="61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  <c r="AA553" s="48"/>
      <c r="AB553" s="48"/>
      <c r="AC553" s="48"/>
      <c r="AD553" s="48"/>
      <c r="AE553" s="48"/>
      <c r="AF553" s="48"/>
    </row>
    <row r="554" spans="13:32" ht="16.5" customHeight="1" x14ac:dyDescent="0.3">
      <c r="M554" s="61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  <c r="AA554" s="48"/>
      <c r="AB554" s="48"/>
      <c r="AC554" s="48"/>
      <c r="AD554" s="48"/>
      <c r="AE554" s="48"/>
      <c r="AF554" s="48"/>
    </row>
    <row r="555" spans="13:32" ht="16.5" customHeight="1" x14ac:dyDescent="0.3">
      <c r="M555" s="61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  <c r="AA555" s="48"/>
      <c r="AB555" s="48"/>
      <c r="AC555" s="48"/>
      <c r="AD555" s="48"/>
      <c r="AE555" s="48"/>
      <c r="AF555" s="48"/>
    </row>
    <row r="556" spans="13:32" ht="16.5" customHeight="1" x14ac:dyDescent="0.3">
      <c r="M556" s="61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  <c r="AA556" s="48"/>
      <c r="AB556" s="48"/>
      <c r="AC556" s="48"/>
      <c r="AD556" s="48"/>
      <c r="AE556" s="48"/>
      <c r="AF556" s="48"/>
    </row>
    <row r="557" spans="13:32" ht="16.5" customHeight="1" x14ac:dyDescent="0.3">
      <c r="M557" s="61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  <c r="AA557" s="48"/>
      <c r="AB557" s="48"/>
      <c r="AC557" s="48"/>
      <c r="AD557" s="48"/>
      <c r="AE557" s="48"/>
      <c r="AF557" s="48"/>
    </row>
    <row r="558" spans="13:32" ht="16.5" customHeight="1" x14ac:dyDescent="0.3">
      <c r="M558" s="61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  <c r="AA558" s="48"/>
      <c r="AB558" s="48"/>
      <c r="AC558" s="48"/>
      <c r="AD558" s="48"/>
      <c r="AE558" s="48"/>
      <c r="AF558" s="48"/>
    </row>
    <row r="559" spans="13:32" ht="16.5" customHeight="1" x14ac:dyDescent="0.3">
      <c r="M559" s="61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  <c r="AA559" s="48"/>
      <c r="AB559" s="48"/>
      <c r="AC559" s="48"/>
      <c r="AD559" s="48"/>
      <c r="AE559" s="48"/>
      <c r="AF559" s="48"/>
    </row>
    <row r="560" spans="13:32" ht="16.5" customHeight="1" x14ac:dyDescent="0.3">
      <c r="M560" s="61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  <c r="AA560" s="48"/>
      <c r="AB560" s="48"/>
      <c r="AC560" s="48"/>
      <c r="AD560" s="48"/>
      <c r="AE560" s="48"/>
      <c r="AF560" s="48"/>
    </row>
    <row r="561" spans="13:32" ht="16.5" customHeight="1" x14ac:dyDescent="0.3">
      <c r="M561" s="61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  <c r="AA561" s="48"/>
      <c r="AB561" s="48"/>
      <c r="AC561" s="48"/>
      <c r="AD561" s="48"/>
      <c r="AE561" s="48"/>
      <c r="AF561" s="48"/>
    </row>
    <row r="562" spans="13:32" ht="16.5" customHeight="1" x14ac:dyDescent="0.3">
      <c r="M562" s="61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  <c r="AA562" s="48"/>
      <c r="AB562" s="48"/>
      <c r="AC562" s="48"/>
      <c r="AD562" s="48"/>
      <c r="AE562" s="48"/>
      <c r="AF562" s="48"/>
    </row>
    <row r="563" spans="13:32" ht="16.5" customHeight="1" x14ac:dyDescent="0.3">
      <c r="M563" s="61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  <c r="AA563" s="48"/>
      <c r="AB563" s="48"/>
      <c r="AC563" s="48"/>
      <c r="AD563" s="48"/>
      <c r="AE563" s="48"/>
      <c r="AF563" s="48"/>
    </row>
    <row r="564" spans="13:32" ht="16.5" customHeight="1" x14ac:dyDescent="0.3">
      <c r="M564" s="61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  <c r="AA564" s="48"/>
      <c r="AB564" s="48"/>
      <c r="AC564" s="48"/>
      <c r="AD564" s="48"/>
      <c r="AE564" s="48"/>
      <c r="AF564" s="48"/>
    </row>
    <row r="565" spans="13:32" ht="16.5" customHeight="1" x14ac:dyDescent="0.3">
      <c r="M565" s="61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  <c r="AA565" s="48"/>
      <c r="AB565" s="48"/>
      <c r="AC565" s="48"/>
      <c r="AD565" s="48"/>
      <c r="AE565" s="48"/>
      <c r="AF565" s="48"/>
    </row>
    <row r="566" spans="13:32" ht="16.5" customHeight="1" x14ac:dyDescent="0.3">
      <c r="M566" s="61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  <c r="AA566" s="48"/>
      <c r="AB566" s="48"/>
      <c r="AC566" s="48"/>
      <c r="AD566" s="48"/>
      <c r="AE566" s="48"/>
      <c r="AF566" s="48"/>
    </row>
    <row r="567" spans="13:32" ht="16.5" customHeight="1" x14ac:dyDescent="0.3">
      <c r="M567" s="61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  <c r="AA567" s="48"/>
      <c r="AB567" s="48"/>
      <c r="AC567" s="48"/>
      <c r="AD567" s="48"/>
      <c r="AE567" s="48"/>
      <c r="AF567" s="48"/>
    </row>
    <row r="568" spans="13:32" ht="16.5" customHeight="1" x14ac:dyDescent="0.3">
      <c r="M568" s="61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  <c r="AA568" s="48"/>
      <c r="AB568" s="48"/>
      <c r="AC568" s="48"/>
      <c r="AD568" s="48"/>
      <c r="AE568" s="48"/>
      <c r="AF568" s="48"/>
    </row>
    <row r="569" spans="13:32" ht="16.5" customHeight="1" x14ac:dyDescent="0.3">
      <c r="M569" s="61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  <c r="AA569" s="48"/>
      <c r="AB569" s="48"/>
      <c r="AC569" s="48"/>
      <c r="AD569" s="48"/>
      <c r="AE569" s="48"/>
      <c r="AF569" s="48"/>
    </row>
    <row r="570" spans="13:32" ht="16.5" customHeight="1" x14ac:dyDescent="0.3">
      <c r="M570" s="61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  <c r="AA570" s="48"/>
      <c r="AB570" s="48"/>
      <c r="AC570" s="48"/>
      <c r="AD570" s="48"/>
      <c r="AE570" s="48"/>
      <c r="AF570" s="48"/>
    </row>
    <row r="571" spans="13:32" ht="16.5" customHeight="1" x14ac:dyDescent="0.3">
      <c r="M571" s="61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  <c r="AA571" s="48"/>
      <c r="AB571" s="48"/>
      <c r="AC571" s="48"/>
      <c r="AD571" s="48"/>
      <c r="AE571" s="48"/>
      <c r="AF571" s="48"/>
    </row>
    <row r="572" spans="13:32" ht="16.5" customHeight="1" x14ac:dyDescent="0.3">
      <c r="M572" s="61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  <c r="AA572" s="48"/>
      <c r="AB572" s="48"/>
      <c r="AC572" s="48"/>
      <c r="AD572" s="48"/>
      <c r="AE572" s="48"/>
      <c r="AF572" s="48"/>
    </row>
    <row r="573" spans="13:32" ht="16.5" customHeight="1" x14ac:dyDescent="0.3">
      <c r="M573" s="61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  <c r="AA573" s="48"/>
      <c r="AB573" s="48"/>
      <c r="AC573" s="48"/>
      <c r="AD573" s="48"/>
      <c r="AE573" s="48"/>
      <c r="AF573" s="48"/>
    </row>
    <row r="574" spans="13:32" ht="16.5" customHeight="1" x14ac:dyDescent="0.3">
      <c r="M574" s="61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  <c r="AA574" s="48"/>
      <c r="AB574" s="48"/>
      <c r="AC574" s="48"/>
      <c r="AD574" s="48"/>
      <c r="AE574" s="48"/>
      <c r="AF574" s="48"/>
    </row>
    <row r="575" spans="13:32" ht="16.5" customHeight="1" x14ac:dyDescent="0.3">
      <c r="M575" s="61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  <c r="AA575" s="48"/>
      <c r="AB575" s="48"/>
      <c r="AC575" s="48"/>
      <c r="AD575" s="48"/>
      <c r="AE575" s="48"/>
      <c r="AF575" s="48"/>
    </row>
    <row r="576" spans="13:32" ht="16.5" customHeight="1" x14ac:dyDescent="0.3">
      <c r="M576" s="61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  <c r="AA576" s="48"/>
      <c r="AB576" s="48"/>
      <c r="AC576" s="48"/>
      <c r="AD576" s="48"/>
      <c r="AE576" s="48"/>
      <c r="AF576" s="48"/>
    </row>
    <row r="577" spans="13:32" ht="16.5" customHeight="1" x14ac:dyDescent="0.3">
      <c r="M577" s="61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  <c r="AA577" s="48"/>
      <c r="AB577" s="48"/>
      <c r="AC577" s="48"/>
      <c r="AD577" s="48"/>
      <c r="AE577" s="48"/>
      <c r="AF577" s="48"/>
    </row>
    <row r="578" spans="13:32" ht="16.5" customHeight="1" x14ac:dyDescent="0.3">
      <c r="M578" s="61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  <c r="AA578" s="48"/>
      <c r="AB578" s="48"/>
      <c r="AC578" s="48"/>
      <c r="AD578" s="48"/>
      <c r="AE578" s="48"/>
      <c r="AF578" s="48"/>
    </row>
    <row r="579" spans="13:32" ht="16.5" customHeight="1" x14ac:dyDescent="0.3">
      <c r="M579" s="61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  <c r="AA579" s="48"/>
      <c r="AB579" s="48"/>
      <c r="AC579" s="48"/>
      <c r="AD579" s="48"/>
      <c r="AE579" s="48"/>
      <c r="AF579" s="48"/>
    </row>
    <row r="580" spans="13:32" ht="16.5" customHeight="1" x14ac:dyDescent="0.3">
      <c r="M580" s="61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  <c r="AA580" s="48"/>
      <c r="AB580" s="48"/>
      <c r="AC580" s="48"/>
      <c r="AD580" s="48"/>
      <c r="AE580" s="48"/>
      <c r="AF580" s="48"/>
    </row>
    <row r="581" spans="13:32" ht="16.5" customHeight="1" x14ac:dyDescent="0.3">
      <c r="M581" s="61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  <c r="AA581" s="48"/>
      <c r="AB581" s="48"/>
      <c r="AC581" s="48"/>
      <c r="AD581" s="48"/>
      <c r="AE581" s="48"/>
      <c r="AF581" s="48"/>
    </row>
    <row r="582" spans="13:32" ht="16.5" customHeight="1" x14ac:dyDescent="0.3">
      <c r="M582" s="61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  <c r="AA582" s="48"/>
      <c r="AB582" s="48"/>
      <c r="AC582" s="48"/>
      <c r="AD582" s="48"/>
      <c r="AE582" s="48"/>
      <c r="AF582" s="48"/>
    </row>
    <row r="583" spans="13:32" ht="16.5" customHeight="1" x14ac:dyDescent="0.3">
      <c r="M583" s="61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  <c r="AA583" s="48"/>
      <c r="AB583" s="48"/>
      <c r="AC583" s="48"/>
      <c r="AD583" s="48"/>
      <c r="AE583" s="48"/>
      <c r="AF583" s="48"/>
    </row>
    <row r="584" spans="13:32" ht="16.5" customHeight="1" x14ac:dyDescent="0.3">
      <c r="M584" s="61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  <c r="AA584" s="48"/>
      <c r="AB584" s="48"/>
      <c r="AC584" s="48"/>
      <c r="AD584" s="48"/>
      <c r="AE584" s="48"/>
      <c r="AF584" s="48"/>
    </row>
    <row r="585" spans="13:32" ht="16.5" customHeight="1" x14ac:dyDescent="0.3">
      <c r="M585" s="61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  <c r="AA585" s="48"/>
      <c r="AB585" s="48"/>
      <c r="AC585" s="48"/>
      <c r="AD585" s="48"/>
      <c r="AE585" s="48"/>
      <c r="AF585" s="48"/>
    </row>
    <row r="586" spans="13:32" ht="16.5" customHeight="1" x14ac:dyDescent="0.3">
      <c r="M586" s="61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  <c r="AA586" s="48"/>
      <c r="AB586" s="48"/>
      <c r="AC586" s="48"/>
      <c r="AD586" s="48"/>
      <c r="AE586" s="48"/>
      <c r="AF586" s="48"/>
    </row>
    <row r="587" spans="13:32" ht="16.5" customHeight="1" x14ac:dyDescent="0.3">
      <c r="M587" s="61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  <c r="AA587" s="48"/>
      <c r="AB587" s="48"/>
      <c r="AC587" s="48"/>
      <c r="AD587" s="48"/>
      <c r="AE587" s="48"/>
      <c r="AF587" s="48"/>
    </row>
    <row r="588" spans="13:32" ht="16.5" customHeight="1" x14ac:dyDescent="0.3">
      <c r="M588" s="61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  <c r="AA588" s="48"/>
      <c r="AB588" s="48"/>
      <c r="AC588" s="48"/>
      <c r="AD588" s="48"/>
      <c r="AE588" s="48"/>
      <c r="AF588" s="48"/>
    </row>
    <row r="589" spans="13:32" ht="16.5" customHeight="1" x14ac:dyDescent="0.3">
      <c r="M589" s="61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  <c r="AA589" s="48"/>
      <c r="AB589" s="48"/>
      <c r="AC589" s="48"/>
      <c r="AD589" s="48"/>
      <c r="AE589" s="48"/>
      <c r="AF589" s="48"/>
    </row>
    <row r="590" spans="13:32" ht="16.5" customHeight="1" x14ac:dyDescent="0.3">
      <c r="M590" s="61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  <c r="AA590" s="48"/>
      <c r="AB590" s="48"/>
      <c r="AC590" s="48"/>
      <c r="AD590" s="48"/>
      <c r="AE590" s="48"/>
      <c r="AF590" s="48"/>
    </row>
    <row r="591" spans="13:32" ht="16.5" customHeight="1" x14ac:dyDescent="0.3">
      <c r="M591" s="61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  <c r="AA591" s="48"/>
      <c r="AB591" s="48"/>
      <c r="AC591" s="48"/>
      <c r="AD591" s="48"/>
      <c r="AE591" s="48"/>
      <c r="AF591" s="48"/>
    </row>
    <row r="592" spans="13:32" ht="16.5" customHeight="1" x14ac:dyDescent="0.3">
      <c r="M592" s="61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  <c r="AA592" s="48"/>
      <c r="AB592" s="48"/>
      <c r="AC592" s="48"/>
      <c r="AD592" s="48"/>
      <c r="AE592" s="48"/>
      <c r="AF592" s="48"/>
    </row>
    <row r="593" spans="13:32" ht="16.5" customHeight="1" x14ac:dyDescent="0.3">
      <c r="M593" s="61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  <c r="AA593" s="48"/>
      <c r="AB593" s="48"/>
      <c r="AC593" s="48"/>
      <c r="AD593" s="48"/>
      <c r="AE593" s="48"/>
      <c r="AF593" s="48"/>
    </row>
    <row r="594" spans="13:32" ht="16.5" customHeight="1" x14ac:dyDescent="0.3">
      <c r="M594" s="61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  <c r="AA594" s="48"/>
      <c r="AB594" s="48"/>
      <c r="AC594" s="48"/>
      <c r="AD594" s="48"/>
      <c r="AE594" s="48"/>
      <c r="AF594" s="48"/>
    </row>
    <row r="595" spans="13:32" ht="16.5" customHeight="1" x14ac:dyDescent="0.3">
      <c r="M595" s="61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  <c r="AA595" s="48"/>
      <c r="AB595" s="48"/>
      <c r="AC595" s="48"/>
      <c r="AD595" s="48"/>
      <c r="AE595" s="48"/>
      <c r="AF595" s="48"/>
    </row>
    <row r="596" spans="13:32" ht="16.5" customHeight="1" x14ac:dyDescent="0.3">
      <c r="M596" s="61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  <c r="AA596" s="48"/>
      <c r="AB596" s="48"/>
      <c r="AC596" s="48"/>
      <c r="AD596" s="48"/>
      <c r="AE596" s="48"/>
      <c r="AF596" s="48"/>
    </row>
    <row r="597" spans="13:32" ht="16.5" customHeight="1" x14ac:dyDescent="0.3">
      <c r="M597" s="61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  <c r="AA597" s="48"/>
      <c r="AB597" s="48"/>
      <c r="AC597" s="48"/>
      <c r="AD597" s="48"/>
      <c r="AE597" s="48"/>
      <c r="AF597" s="48"/>
    </row>
    <row r="598" spans="13:32" ht="16.5" customHeight="1" x14ac:dyDescent="0.3">
      <c r="M598" s="61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  <c r="AA598" s="48"/>
      <c r="AB598" s="48"/>
      <c r="AC598" s="48"/>
      <c r="AD598" s="48"/>
      <c r="AE598" s="48"/>
      <c r="AF598" s="48"/>
    </row>
    <row r="599" spans="13:32" ht="16.5" customHeight="1" x14ac:dyDescent="0.3">
      <c r="M599" s="61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  <c r="AA599" s="48"/>
      <c r="AB599" s="48"/>
      <c r="AC599" s="48"/>
      <c r="AD599" s="48"/>
      <c r="AE599" s="48"/>
      <c r="AF599" s="48"/>
    </row>
    <row r="600" spans="13:32" ht="16.5" customHeight="1" x14ac:dyDescent="0.3">
      <c r="M600" s="61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  <c r="AA600" s="48"/>
      <c r="AB600" s="48"/>
      <c r="AC600" s="48"/>
      <c r="AD600" s="48"/>
      <c r="AE600" s="48"/>
      <c r="AF600" s="48"/>
    </row>
    <row r="601" spans="13:32" ht="16.5" customHeight="1" x14ac:dyDescent="0.3">
      <c r="M601" s="61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  <c r="AA601" s="48"/>
      <c r="AB601" s="48"/>
      <c r="AC601" s="48"/>
      <c r="AD601" s="48"/>
      <c r="AE601" s="48"/>
      <c r="AF601" s="48"/>
    </row>
    <row r="602" spans="13:32" ht="16.5" customHeight="1" x14ac:dyDescent="0.3">
      <c r="M602" s="61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  <c r="AA602" s="48"/>
      <c r="AB602" s="48"/>
      <c r="AC602" s="48"/>
      <c r="AD602" s="48"/>
      <c r="AE602" s="48"/>
      <c r="AF602" s="48"/>
    </row>
    <row r="603" spans="13:32" ht="16.5" customHeight="1" x14ac:dyDescent="0.3">
      <c r="M603" s="61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  <c r="AA603" s="48"/>
      <c r="AB603" s="48"/>
      <c r="AC603" s="48"/>
      <c r="AD603" s="48"/>
      <c r="AE603" s="48"/>
      <c r="AF603" s="48"/>
    </row>
    <row r="604" spans="13:32" ht="16.5" customHeight="1" x14ac:dyDescent="0.3">
      <c r="M604" s="61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  <c r="AA604" s="48"/>
      <c r="AB604" s="48"/>
      <c r="AC604" s="48"/>
      <c r="AD604" s="48"/>
      <c r="AE604" s="48"/>
      <c r="AF604" s="48"/>
    </row>
    <row r="605" spans="13:32" ht="16.5" customHeight="1" x14ac:dyDescent="0.3">
      <c r="M605" s="61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  <c r="AA605" s="48"/>
      <c r="AB605" s="48"/>
      <c r="AC605" s="48"/>
      <c r="AD605" s="48"/>
      <c r="AE605" s="48"/>
      <c r="AF605" s="48"/>
    </row>
    <row r="606" spans="13:32" ht="16.5" customHeight="1" x14ac:dyDescent="0.3">
      <c r="M606" s="61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  <c r="AA606" s="48"/>
      <c r="AB606" s="48"/>
      <c r="AC606" s="48"/>
      <c r="AD606" s="48"/>
      <c r="AE606" s="48"/>
      <c r="AF606" s="48"/>
    </row>
    <row r="607" spans="13:32" ht="16.5" customHeight="1" x14ac:dyDescent="0.3">
      <c r="M607" s="61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  <c r="AA607" s="48"/>
      <c r="AB607" s="48"/>
      <c r="AC607" s="48"/>
      <c r="AD607" s="48"/>
      <c r="AE607" s="48"/>
      <c r="AF607" s="48"/>
    </row>
    <row r="608" spans="13:32" ht="16.5" customHeight="1" x14ac:dyDescent="0.3">
      <c r="M608" s="61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  <c r="AA608" s="48"/>
      <c r="AB608" s="48"/>
      <c r="AC608" s="48"/>
      <c r="AD608" s="48"/>
      <c r="AE608" s="48"/>
      <c r="AF608" s="48"/>
    </row>
    <row r="609" spans="13:32" ht="16.5" customHeight="1" x14ac:dyDescent="0.3">
      <c r="M609" s="61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  <c r="AA609" s="48"/>
      <c r="AB609" s="48"/>
      <c r="AC609" s="48"/>
      <c r="AD609" s="48"/>
      <c r="AE609" s="48"/>
      <c r="AF609" s="48"/>
    </row>
    <row r="610" spans="13:32" ht="16.5" customHeight="1" x14ac:dyDescent="0.3">
      <c r="M610" s="61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  <c r="AA610" s="48"/>
      <c r="AB610" s="48"/>
      <c r="AC610" s="48"/>
      <c r="AD610" s="48"/>
      <c r="AE610" s="48"/>
      <c r="AF610" s="48"/>
    </row>
    <row r="611" spans="13:32" ht="16.5" customHeight="1" x14ac:dyDescent="0.3">
      <c r="M611" s="61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  <c r="AA611" s="48"/>
      <c r="AB611" s="48"/>
      <c r="AC611" s="48"/>
      <c r="AD611" s="48"/>
      <c r="AE611" s="48"/>
      <c r="AF611" s="48"/>
    </row>
    <row r="612" spans="13:32" ht="16.5" customHeight="1" x14ac:dyDescent="0.3">
      <c r="M612" s="61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  <c r="AA612" s="48"/>
      <c r="AB612" s="48"/>
      <c r="AC612" s="48"/>
      <c r="AD612" s="48"/>
      <c r="AE612" s="48"/>
      <c r="AF612" s="48"/>
    </row>
    <row r="613" spans="13:32" ht="16.5" customHeight="1" x14ac:dyDescent="0.3">
      <c r="M613" s="61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  <c r="AA613" s="48"/>
      <c r="AB613" s="48"/>
      <c r="AC613" s="48"/>
      <c r="AD613" s="48"/>
      <c r="AE613" s="48"/>
      <c r="AF613" s="48"/>
    </row>
    <row r="614" spans="13:32" ht="16.5" customHeight="1" x14ac:dyDescent="0.3">
      <c r="M614" s="61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  <c r="AA614" s="48"/>
      <c r="AB614" s="48"/>
      <c r="AC614" s="48"/>
      <c r="AD614" s="48"/>
      <c r="AE614" s="48"/>
      <c r="AF614" s="48"/>
    </row>
    <row r="615" spans="13:32" ht="16.5" customHeight="1" x14ac:dyDescent="0.3">
      <c r="M615" s="61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  <c r="AA615" s="48"/>
      <c r="AB615" s="48"/>
      <c r="AC615" s="48"/>
      <c r="AD615" s="48"/>
      <c r="AE615" s="48"/>
      <c r="AF615" s="48"/>
    </row>
    <row r="616" spans="13:32" ht="16.5" customHeight="1" x14ac:dyDescent="0.3">
      <c r="M616" s="61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  <c r="AA616" s="48"/>
      <c r="AB616" s="48"/>
      <c r="AC616" s="48"/>
      <c r="AD616" s="48"/>
      <c r="AE616" s="48"/>
      <c r="AF616" s="48"/>
    </row>
    <row r="617" spans="13:32" ht="16.5" customHeight="1" x14ac:dyDescent="0.3">
      <c r="M617" s="61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  <c r="AA617" s="48"/>
      <c r="AB617" s="48"/>
      <c r="AC617" s="48"/>
      <c r="AD617" s="48"/>
      <c r="AE617" s="48"/>
      <c r="AF617" s="48"/>
    </row>
    <row r="618" spans="13:32" ht="16.5" customHeight="1" x14ac:dyDescent="0.3">
      <c r="M618" s="61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  <c r="AA618" s="48"/>
      <c r="AB618" s="48"/>
      <c r="AC618" s="48"/>
      <c r="AD618" s="48"/>
      <c r="AE618" s="48"/>
      <c r="AF618" s="48"/>
    </row>
    <row r="619" spans="13:32" ht="16.5" customHeight="1" x14ac:dyDescent="0.3">
      <c r="M619" s="61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  <c r="AA619" s="48"/>
      <c r="AB619" s="48"/>
      <c r="AC619" s="48"/>
      <c r="AD619" s="48"/>
      <c r="AE619" s="48"/>
      <c r="AF619" s="48"/>
    </row>
    <row r="620" spans="13:32" ht="16.5" customHeight="1" x14ac:dyDescent="0.3">
      <c r="M620" s="61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  <c r="AA620" s="48"/>
      <c r="AB620" s="48"/>
      <c r="AC620" s="48"/>
      <c r="AD620" s="48"/>
      <c r="AE620" s="48"/>
      <c r="AF620" s="48"/>
    </row>
    <row r="621" spans="13:32" ht="16.5" customHeight="1" x14ac:dyDescent="0.3">
      <c r="M621" s="61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  <c r="AA621" s="48"/>
      <c r="AB621" s="48"/>
      <c r="AC621" s="48"/>
      <c r="AD621" s="48"/>
      <c r="AE621" s="48"/>
      <c r="AF621" s="48"/>
    </row>
    <row r="622" spans="13:32" ht="16.5" customHeight="1" x14ac:dyDescent="0.3">
      <c r="M622" s="61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  <c r="AA622" s="48"/>
      <c r="AB622" s="48"/>
      <c r="AC622" s="48"/>
      <c r="AD622" s="48"/>
      <c r="AE622" s="48"/>
      <c r="AF622" s="48"/>
    </row>
    <row r="623" spans="13:32" ht="16.5" customHeight="1" x14ac:dyDescent="0.3">
      <c r="M623" s="61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  <c r="AA623" s="48"/>
      <c r="AB623" s="48"/>
      <c r="AC623" s="48"/>
      <c r="AD623" s="48"/>
      <c r="AE623" s="48"/>
      <c r="AF623" s="48"/>
    </row>
    <row r="624" spans="13:32" ht="16.5" customHeight="1" x14ac:dyDescent="0.3">
      <c r="M624" s="61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  <c r="AA624" s="48"/>
      <c r="AB624" s="48"/>
      <c r="AC624" s="48"/>
      <c r="AD624" s="48"/>
      <c r="AE624" s="48"/>
      <c r="AF624" s="48"/>
    </row>
    <row r="625" spans="13:32" ht="16.5" customHeight="1" x14ac:dyDescent="0.3">
      <c r="M625" s="61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  <c r="AA625" s="48"/>
      <c r="AB625" s="48"/>
      <c r="AC625" s="48"/>
      <c r="AD625" s="48"/>
      <c r="AE625" s="48"/>
      <c r="AF625" s="48"/>
    </row>
    <row r="626" spans="13:32" ht="16.5" customHeight="1" x14ac:dyDescent="0.3">
      <c r="M626" s="61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  <c r="AA626" s="48"/>
      <c r="AB626" s="48"/>
      <c r="AC626" s="48"/>
      <c r="AD626" s="48"/>
      <c r="AE626" s="48"/>
      <c r="AF626" s="48"/>
    </row>
    <row r="627" spans="13:32" ht="16.5" customHeight="1" x14ac:dyDescent="0.3">
      <c r="M627" s="61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  <c r="AA627" s="48"/>
      <c r="AB627" s="48"/>
      <c r="AC627" s="48"/>
      <c r="AD627" s="48"/>
      <c r="AE627" s="48"/>
      <c r="AF627" s="48"/>
    </row>
    <row r="628" spans="13:32" ht="16.5" customHeight="1" x14ac:dyDescent="0.3">
      <c r="M628" s="61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  <c r="AA628" s="48"/>
      <c r="AB628" s="48"/>
      <c r="AC628" s="48"/>
      <c r="AD628" s="48"/>
      <c r="AE628" s="48"/>
      <c r="AF628" s="48"/>
    </row>
    <row r="629" spans="13:32" ht="16.5" customHeight="1" x14ac:dyDescent="0.3">
      <c r="M629" s="61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  <c r="AA629" s="48"/>
      <c r="AB629" s="48"/>
      <c r="AC629" s="48"/>
      <c r="AD629" s="48"/>
      <c r="AE629" s="48"/>
      <c r="AF629" s="48"/>
    </row>
    <row r="630" spans="13:32" ht="16.5" customHeight="1" x14ac:dyDescent="0.3">
      <c r="M630" s="61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  <c r="AA630" s="48"/>
      <c r="AB630" s="48"/>
      <c r="AC630" s="48"/>
      <c r="AD630" s="48"/>
      <c r="AE630" s="48"/>
      <c r="AF630" s="48"/>
    </row>
    <row r="631" spans="13:32" ht="16.5" customHeight="1" x14ac:dyDescent="0.3">
      <c r="M631" s="61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  <c r="AA631" s="48"/>
      <c r="AB631" s="48"/>
      <c r="AC631" s="48"/>
      <c r="AD631" s="48"/>
      <c r="AE631" s="48"/>
      <c r="AF631" s="48"/>
    </row>
    <row r="632" spans="13:32" ht="16.5" customHeight="1" x14ac:dyDescent="0.3">
      <c r="M632" s="61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  <c r="AA632" s="48"/>
      <c r="AB632" s="48"/>
      <c r="AC632" s="48"/>
      <c r="AD632" s="48"/>
      <c r="AE632" s="48"/>
      <c r="AF632" s="48"/>
    </row>
    <row r="633" spans="13:32" ht="16.5" customHeight="1" x14ac:dyDescent="0.3">
      <c r="M633" s="61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  <c r="AA633" s="48"/>
      <c r="AB633" s="48"/>
      <c r="AC633" s="48"/>
      <c r="AD633" s="48"/>
      <c r="AE633" s="48"/>
      <c r="AF633" s="48"/>
    </row>
    <row r="634" spans="13:32" ht="16.5" customHeight="1" x14ac:dyDescent="0.3">
      <c r="M634" s="61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  <c r="AA634" s="48"/>
      <c r="AB634" s="48"/>
      <c r="AC634" s="48"/>
      <c r="AD634" s="48"/>
      <c r="AE634" s="48"/>
      <c r="AF634" s="48"/>
    </row>
    <row r="635" spans="13:32" ht="16.5" customHeight="1" x14ac:dyDescent="0.3">
      <c r="M635" s="61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  <c r="AA635" s="48"/>
      <c r="AB635" s="48"/>
      <c r="AC635" s="48"/>
      <c r="AD635" s="48"/>
      <c r="AE635" s="48"/>
      <c r="AF635" s="48"/>
    </row>
    <row r="636" spans="13:32" ht="16.5" customHeight="1" x14ac:dyDescent="0.3">
      <c r="M636" s="61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  <c r="AA636" s="48"/>
      <c r="AB636" s="48"/>
      <c r="AC636" s="48"/>
      <c r="AD636" s="48"/>
      <c r="AE636" s="48"/>
      <c r="AF636" s="48"/>
    </row>
    <row r="637" spans="13:32" ht="16.5" customHeight="1" x14ac:dyDescent="0.3">
      <c r="M637" s="61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  <c r="AA637" s="48"/>
      <c r="AB637" s="48"/>
      <c r="AC637" s="48"/>
      <c r="AD637" s="48"/>
      <c r="AE637" s="48"/>
      <c r="AF637" s="48"/>
    </row>
    <row r="638" spans="13:32" ht="16.5" customHeight="1" x14ac:dyDescent="0.3">
      <c r="M638" s="61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  <c r="AA638" s="48"/>
      <c r="AB638" s="48"/>
      <c r="AC638" s="48"/>
      <c r="AD638" s="48"/>
      <c r="AE638" s="48"/>
      <c r="AF638" s="48"/>
    </row>
    <row r="639" spans="13:32" ht="16.5" customHeight="1" x14ac:dyDescent="0.3">
      <c r="M639" s="61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  <c r="AA639" s="48"/>
      <c r="AB639" s="48"/>
      <c r="AC639" s="48"/>
      <c r="AD639" s="48"/>
      <c r="AE639" s="48"/>
      <c r="AF639" s="48"/>
    </row>
    <row r="640" spans="13:32" ht="16.5" customHeight="1" x14ac:dyDescent="0.3">
      <c r="M640" s="61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  <c r="AA640" s="48"/>
      <c r="AB640" s="48"/>
      <c r="AC640" s="48"/>
      <c r="AD640" s="48"/>
      <c r="AE640" s="48"/>
      <c r="AF640" s="48"/>
    </row>
    <row r="641" spans="13:32" ht="16.5" customHeight="1" x14ac:dyDescent="0.3">
      <c r="M641" s="61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  <c r="AA641" s="48"/>
      <c r="AB641" s="48"/>
      <c r="AC641" s="48"/>
      <c r="AD641" s="48"/>
      <c r="AE641" s="48"/>
      <c r="AF641" s="48"/>
    </row>
    <row r="642" spans="13:32" ht="16.5" customHeight="1" x14ac:dyDescent="0.3">
      <c r="M642" s="61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  <c r="AA642" s="48"/>
      <c r="AB642" s="48"/>
      <c r="AC642" s="48"/>
      <c r="AD642" s="48"/>
      <c r="AE642" s="48"/>
      <c r="AF642" s="48"/>
    </row>
    <row r="643" spans="13:32" ht="16.5" customHeight="1" x14ac:dyDescent="0.3">
      <c r="M643" s="61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  <c r="AA643" s="48"/>
      <c r="AB643" s="48"/>
      <c r="AC643" s="48"/>
      <c r="AD643" s="48"/>
      <c r="AE643" s="48"/>
      <c r="AF643" s="48"/>
    </row>
    <row r="644" spans="13:32" ht="16.5" customHeight="1" x14ac:dyDescent="0.3">
      <c r="M644" s="61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  <c r="AA644" s="48"/>
      <c r="AB644" s="48"/>
      <c r="AC644" s="48"/>
      <c r="AD644" s="48"/>
      <c r="AE644" s="48"/>
      <c r="AF644" s="48"/>
    </row>
    <row r="645" spans="13:32" ht="16.5" customHeight="1" x14ac:dyDescent="0.3">
      <c r="M645" s="61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  <c r="AA645" s="48"/>
      <c r="AB645" s="48"/>
      <c r="AC645" s="48"/>
      <c r="AD645" s="48"/>
      <c r="AE645" s="48"/>
      <c r="AF645" s="48"/>
    </row>
    <row r="646" spans="13:32" ht="16.5" customHeight="1" x14ac:dyDescent="0.3">
      <c r="M646" s="61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  <c r="AA646" s="48"/>
      <c r="AB646" s="48"/>
      <c r="AC646" s="48"/>
      <c r="AD646" s="48"/>
      <c r="AE646" s="48"/>
      <c r="AF646" s="48"/>
    </row>
    <row r="647" spans="13:32" ht="16.5" customHeight="1" x14ac:dyDescent="0.3">
      <c r="M647" s="61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  <c r="AA647" s="48"/>
      <c r="AB647" s="48"/>
      <c r="AC647" s="48"/>
      <c r="AD647" s="48"/>
      <c r="AE647" s="48"/>
      <c r="AF647" s="48"/>
    </row>
    <row r="648" spans="13:32" ht="16.5" customHeight="1" x14ac:dyDescent="0.3">
      <c r="M648" s="61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  <c r="AA648" s="48"/>
      <c r="AB648" s="48"/>
      <c r="AC648" s="48"/>
      <c r="AD648" s="48"/>
      <c r="AE648" s="48"/>
      <c r="AF648" s="48"/>
    </row>
    <row r="649" spans="13:32" ht="16.5" customHeight="1" x14ac:dyDescent="0.3">
      <c r="M649" s="61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  <c r="AA649" s="48"/>
      <c r="AB649" s="48"/>
      <c r="AC649" s="48"/>
      <c r="AD649" s="48"/>
      <c r="AE649" s="48"/>
      <c r="AF649" s="48"/>
    </row>
    <row r="650" spans="13:32" ht="16.5" customHeight="1" x14ac:dyDescent="0.3">
      <c r="M650" s="61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  <c r="AA650" s="48"/>
      <c r="AB650" s="48"/>
      <c r="AC650" s="48"/>
      <c r="AD650" s="48"/>
      <c r="AE650" s="48"/>
      <c r="AF650" s="48"/>
    </row>
    <row r="651" spans="13:32" ht="16.5" customHeight="1" x14ac:dyDescent="0.3">
      <c r="M651" s="61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  <c r="AA651" s="48"/>
      <c r="AB651" s="48"/>
      <c r="AC651" s="48"/>
      <c r="AD651" s="48"/>
      <c r="AE651" s="48"/>
      <c r="AF651" s="48"/>
    </row>
    <row r="652" spans="13:32" ht="16.5" customHeight="1" x14ac:dyDescent="0.3">
      <c r="M652" s="61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  <c r="AA652" s="48"/>
      <c r="AB652" s="48"/>
      <c r="AC652" s="48"/>
      <c r="AD652" s="48"/>
      <c r="AE652" s="48"/>
      <c r="AF652" s="48"/>
    </row>
    <row r="653" spans="13:32" ht="16.5" customHeight="1" x14ac:dyDescent="0.3">
      <c r="M653" s="61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  <c r="AA653" s="48"/>
      <c r="AB653" s="48"/>
      <c r="AC653" s="48"/>
      <c r="AD653" s="48"/>
      <c r="AE653" s="48"/>
      <c r="AF653" s="48"/>
    </row>
    <row r="654" spans="13:32" ht="16.5" customHeight="1" x14ac:dyDescent="0.3">
      <c r="M654" s="61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  <c r="AA654" s="48"/>
      <c r="AB654" s="48"/>
      <c r="AC654" s="48"/>
      <c r="AD654" s="48"/>
      <c r="AE654" s="48"/>
      <c r="AF654" s="48"/>
    </row>
    <row r="655" spans="13:32" ht="16.5" customHeight="1" x14ac:dyDescent="0.3">
      <c r="M655" s="61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  <c r="AA655" s="48"/>
      <c r="AB655" s="48"/>
      <c r="AC655" s="48"/>
      <c r="AD655" s="48"/>
      <c r="AE655" s="48"/>
      <c r="AF655" s="48"/>
    </row>
    <row r="656" spans="13:32" ht="16.5" customHeight="1" x14ac:dyDescent="0.3">
      <c r="M656" s="61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  <c r="AA656" s="48"/>
      <c r="AB656" s="48"/>
      <c r="AC656" s="48"/>
      <c r="AD656" s="48"/>
      <c r="AE656" s="48"/>
      <c r="AF656" s="48"/>
    </row>
    <row r="657" spans="13:32" ht="16.5" customHeight="1" x14ac:dyDescent="0.3">
      <c r="M657" s="61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  <c r="AA657" s="48"/>
      <c r="AB657" s="48"/>
      <c r="AC657" s="48"/>
      <c r="AD657" s="48"/>
      <c r="AE657" s="48"/>
      <c r="AF657" s="48"/>
    </row>
    <row r="658" spans="13:32" ht="16.5" customHeight="1" x14ac:dyDescent="0.3">
      <c r="M658" s="61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  <c r="AA658" s="48"/>
      <c r="AB658" s="48"/>
      <c r="AC658" s="48"/>
      <c r="AD658" s="48"/>
      <c r="AE658" s="48"/>
      <c r="AF658" s="48"/>
    </row>
    <row r="659" spans="13:32" ht="16.5" customHeight="1" x14ac:dyDescent="0.3">
      <c r="M659" s="61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  <c r="AA659" s="48"/>
      <c r="AB659" s="48"/>
      <c r="AC659" s="48"/>
      <c r="AD659" s="48"/>
      <c r="AE659" s="48"/>
      <c r="AF659" s="48"/>
    </row>
    <row r="660" spans="13:32" ht="16.5" customHeight="1" x14ac:dyDescent="0.3">
      <c r="M660" s="61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  <c r="AA660" s="48"/>
      <c r="AB660" s="48"/>
      <c r="AC660" s="48"/>
      <c r="AD660" s="48"/>
      <c r="AE660" s="48"/>
      <c r="AF660" s="48"/>
    </row>
    <row r="661" spans="13:32" ht="16.5" customHeight="1" x14ac:dyDescent="0.3">
      <c r="M661" s="61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  <c r="AA661" s="48"/>
      <c r="AB661" s="48"/>
      <c r="AC661" s="48"/>
      <c r="AD661" s="48"/>
      <c r="AE661" s="48"/>
      <c r="AF661" s="48"/>
    </row>
    <row r="662" spans="13:32" ht="16.5" customHeight="1" x14ac:dyDescent="0.3">
      <c r="M662" s="61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  <c r="AA662" s="48"/>
      <c r="AB662" s="48"/>
      <c r="AC662" s="48"/>
      <c r="AD662" s="48"/>
      <c r="AE662" s="48"/>
      <c r="AF662" s="48"/>
    </row>
    <row r="663" spans="13:32" ht="16.5" customHeight="1" x14ac:dyDescent="0.3">
      <c r="M663" s="61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  <c r="AA663" s="48"/>
      <c r="AB663" s="48"/>
      <c r="AC663" s="48"/>
      <c r="AD663" s="48"/>
      <c r="AE663" s="48"/>
      <c r="AF663" s="48"/>
    </row>
    <row r="664" spans="13:32" ht="16.5" customHeight="1" x14ac:dyDescent="0.3">
      <c r="M664" s="61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  <c r="AA664" s="48"/>
      <c r="AB664" s="48"/>
      <c r="AC664" s="48"/>
      <c r="AD664" s="48"/>
      <c r="AE664" s="48"/>
      <c r="AF664" s="48"/>
    </row>
    <row r="665" spans="13:32" ht="16.5" customHeight="1" x14ac:dyDescent="0.3">
      <c r="M665" s="61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  <c r="AA665" s="48"/>
      <c r="AB665" s="48"/>
      <c r="AC665" s="48"/>
      <c r="AD665" s="48"/>
      <c r="AE665" s="48"/>
      <c r="AF665" s="48"/>
    </row>
    <row r="666" spans="13:32" ht="16.5" customHeight="1" x14ac:dyDescent="0.3">
      <c r="M666" s="61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  <c r="AA666" s="48"/>
      <c r="AB666" s="48"/>
      <c r="AC666" s="48"/>
      <c r="AD666" s="48"/>
      <c r="AE666" s="48"/>
      <c r="AF666" s="48"/>
    </row>
    <row r="667" spans="13:32" ht="16.5" customHeight="1" x14ac:dyDescent="0.3">
      <c r="M667" s="61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  <c r="AA667" s="48"/>
      <c r="AB667" s="48"/>
      <c r="AC667" s="48"/>
      <c r="AD667" s="48"/>
      <c r="AE667" s="48"/>
      <c r="AF667" s="48"/>
    </row>
    <row r="668" spans="13:32" ht="16.5" customHeight="1" x14ac:dyDescent="0.3">
      <c r="M668" s="61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  <c r="AA668" s="48"/>
      <c r="AB668" s="48"/>
      <c r="AC668" s="48"/>
      <c r="AD668" s="48"/>
      <c r="AE668" s="48"/>
      <c r="AF668" s="48"/>
    </row>
    <row r="669" spans="13:32" ht="16.5" customHeight="1" x14ac:dyDescent="0.3">
      <c r="M669" s="61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  <c r="AA669" s="48"/>
      <c r="AB669" s="48"/>
      <c r="AC669" s="48"/>
      <c r="AD669" s="48"/>
      <c r="AE669" s="48"/>
      <c r="AF669" s="48"/>
    </row>
    <row r="670" spans="13:32" ht="16.5" customHeight="1" x14ac:dyDescent="0.3">
      <c r="M670" s="61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  <c r="AA670" s="48"/>
      <c r="AB670" s="48"/>
      <c r="AC670" s="48"/>
      <c r="AD670" s="48"/>
      <c r="AE670" s="48"/>
      <c r="AF670" s="48"/>
    </row>
    <row r="671" spans="13:32" ht="16.5" customHeight="1" x14ac:dyDescent="0.3">
      <c r="M671" s="61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  <c r="AA671" s="48"/>
      <c r="AB671" s="48"/>
      <c r="AC671" s="48"/>
      <c r="AD671" s="48"/>
      <c r="AE671" s="48"/>
      <c r="AF671" s="48"/>
    </row>
    <row r="672" spans="13:32" ht="16.5" customHeight="1" x14ac:dyDescent="0.3">
      <c r="M672" s="61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  <c r="AA672" s="48"/>
      <c r="AB672" s="48"/>
      <c r="AC672" s="48"/>
      <c r="AD672" s="48"/>
      <c r="AE672" s="48"/>
      <c r="AF672" s="48"/>
    </row>
    <row r="673" spans="13:32" ht="16.5" customHeight="1" x14ac:dyDescent="0.3">
      <c r="M673" s="61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  <c r="AA673" s="48"/>
      <c r="AB673" s="48"/>
      <c r="AC673" s="48"/>
      <c r="AD673" s="48"/>
      <c r="AE673" s="48"/>
      <c r="AF673" s="48"/>
    </row>
    <row r="674" spans="13:32" ht="16.5" customHeight="1" x14ac:dyDescent="0.3">
      <c r="M674" s="61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  <c r="AA674" s="48"/>
      <c r="AB674" s="48"/>
      <c r="AC674" s="48"/>
      <c r="AD674" s="48"/>
      <c r="AE674" s="48"/>
      <c r="AF674" s="48"/>
    </row>
    <row r="675" spans="13:32" ht="16.5" customHeight="1" x14ac:dyDescent="0.3">
      <c r="M675" s="61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  <c r="AA675" s="48"/>
      <c r="AB675" s="48"/>
      <c r="AC675" s="48"/>
      <c r="AD675" s="48"/>
      <c r="AE675" s="48"/>
      <c r="AF675" s="48"/>
    </row>
    <row r="676" spans="13:32" ht="16.5" customHeight="1" x14ac:dyDescent="0.3">
      <c r="M676" s="61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  <c r="AA676" s="48"/>
      <c r="AB676" s="48"/>
      <c r="AC676" s="48"/>
      <c r="AD676" s="48"/>
      <c r="AE676" s="48"/>
      <c r="AF676" s="48"/>
    </row>
    <row r="677" spans="13:32" ht="16.5" customHeight="1" x14ac:dyDescent="0.3">
      <c r="M677" s="61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  <c r="AA677" s="48"/>
      <c r="AB677" s="48"/>
      <c r="AC677" s="48"/>
      <c r="AD677" s="48"/>
      <c r="AE677" s="48"/>
      <c r="AF677" s="48"/>
    </row>
    <row r="678" spans="13:32" ht="16.5" customHeight="1" x14ac:dyDescent="0.3">
      <c r="M678" s="61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  <c r="AA678" s="48"/>
      <c r="AB678" s="48"/>
      <c r="AC678" s="48"/>
      <c r="AD678" s="48"/>
      <c r="AE678" s="48"/>
      <c r="AF678" s="48"/>
    </row>
    <row r="679" spans="13:32" ht="16.5" customHeight="1" x14ac:dyDescent="0.3">
      <c r="M679" s="61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  <c r="AA679" s="48"/>
      <c r="AB679" s="48"/>
      <c r="AC679" s="48"/>
      <c r="AD679" s="48"/>
      <c r="AE679" s="48"/>
      <c r="AF679" s="48"/>
    </row>
    <row r="680" spans="13:32" ht="16.5" customHeight="1" x14ac:dyDescent="0.3">
      <c r="M680" s="61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  <c r="AA680" s="48"/>
      <c r="AB680" s="48"/>
      <c r="AC680" s="48"/>
      <c r="AD680" s="48"/>
      <c r="AE680" s="48"/>
      <c r="AF680" s="48"/>
    </row>
    <row r="681" spans="13:32" ht="16.5" customHeight="1" x14ac:dyDescent="0.3">
      <c r="M681" s="61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  <c r="AA681" s="48"/>
      <c r="AB681" s="48"/>
      <c r="AC681" s="48"/>
      <c r="AD681" s="48"/>
      <c r="AE681" s="48"/>
      <c r="AF681" s="48"/>
    </row>
    <row r="682" spans="13:32" ht="16.5" customHeight="1" x14ac:dyDescent="0.3">
      <c r="M682" s="61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  <c r="AA682" s="48"/>
      <c r="AB682" s="48"/>
      <c r="AC682" s="48"/>
      <c r="AD682" s="48"/>
      <c r="AE682" s="48"/>
      <c r="AF682" s="48"/>
    </row>
    <row r="683" spans="13:32" ht="16.5" customHeight="1" x14ac:dyDescent="0.3">
      <c r="M683" s="61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  <c r="AA683" s="48"/>
      <c r="AB683" s="48"/>
      <c r="AC683" s="48"/>
      <c r="AD683" s="48"/>
      <c r="AE683" s="48"/>
      <c r="AF683" s="48"/>
    </row>
    <row r="684" spans="13:32" ht="16.5" customHeight="1" x14ac:dyDescent="0.3">
      <c r="M684" s="61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  <c r="AA684" s="48"/>
      <c r="AB684" s="48"/>
      <c r="AC684" s="48"/>
      <c r="AD684" s="48"/>
      <c r="AE684" s="48"/>
      <c r="AF684" s="48"/>
    </row>
    <row r="685" spans="13:32" ht="16.5" customHeight="1" x14ac:dyDescent="0.3">
      <c r="M685" s="61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  <c r="AA685" s="48"/>
      <c r="AB685" s="48"/>
      <c r="AC685" s="48"/>
      <c r="AD685" s="48"/>
      <c r="AE685" s="48"/>
      <c r="AF685" s="48"/>
    </row>
    <row r="686" spans="13:32" ht="16.5" customHeight="1" x14ac:dyDescent="0.3">
      <c r="M686" s="61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  <c r="AA686" s="48"/>
      <c r="AB686" s="48"/>
      <c r="AC686" s="48"/>
      <c r="AD686" s="48"/>
      <c r="AE686" s="48"/>
      <c r="AF686" s="48"/>
    </row>
    <row r="687" spans="13:32" ht="16.5" customHeight="1" x14ac:dyDescent="0.3">
      <c r="M687" s="61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  <c r="AA687" s="48"/>
      <c r="AB687" s="48"/>
      <c r="AC687" s="48"/>
      <c r="AD687" s="48"/>
      <c r="AE687" s="48"/>
      <c r="AF687" s="48"/>
    </row>
    <row r="688" spans="13:32" ht="16.5" customHeight="1" x14ac:dyDescent="0.3">
      <c r="M688" s="61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  <c r="AA688" s="48"/>
      <c r="AB688" s="48"/>
      <c r="AC688" s="48"/>
      <c r="AD688" s="48"/>
      <c r="AE688" s="48"/>
      <c r="AF688" s="48"/>
    </row>
    <row r="689" spans="13:32" ht="16.5" customHeight="1" x14ac:dyDescent="0.3">
      <c r="M689" s="61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  <c r="AA689" s="48"/>
      <c r="AB689" s="48"/>
      <c r="AC689" s="48"/>
      <c r="AD689" s="48"/>
      <c r="AE689" s="48"/>
      <c r="AF689" s="48"/>
    </row>
    <row r="690" spans="13:32" ht="16.5" customHeight="1" x14ac:dyDescent="0.3">
      <c r="M690" s="61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  <c r="AA690" s="48"/>
      <c r="AB690" s="48"/>
      <c r="AC690" s="48"/>
      <c r="AD690" s="48"/>
      <c r="AE690" s="48"/>
      <c r="AF690" s="48"/>
    </row>
    <row r="691" spans="13:32" ht="16.5" customHeight="1" x14ac:dyDescent="0.3">
      <c r="M691" s="61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  <c r="AA691" s="48"/>
      <c r="AB691" s="48"/>
      <c r="AC691" s="48"/>
      <c r="AD691" s="48"/>
      <c r="AE691" s="48"/>
      <c r="AF691" s="48"/>
    </row>
    <row r="692" spans="13:32" ht="16.5" customHeight="1" x14ac:dyDescent="0.3">
      <c r="M692" s="61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  <c r="AA692" s="48"/>
      <c r="AB692" s="48"/>
      <c r="AC692" s="48"/>
      <c r="AD692" s="48"/>
      <c r="AE692" s="48"/>
      <c r="AF692" s="48"/>
    </row>
    <row r="693" spans="13:32" ht="16.5" customHeight="1" x14ac:dyDescent="0.3">
      <c r="M693" s="61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  <c r="AA693" s="48"/>
      <c r="AB693" s="48"/>
      <c r="AC693" s="48"/>
      <c r="AD693" s="48"/>
      <c r="AE693" s="48"/>
      <c r="AF693" s="48"/>
    </row>
    <row r="694" spans="13:32" ht="16.5" customHeight="1" x14ac:dyDescent="0.3">
      <c r="M694" s="61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  <c r="AA694" s="48"/>
      <c r="AB694" s="48"/>
      <c r="AC694" s="48"/>
      <c r="AD694" s="48"/>
      <c r="AE694" s="48"/>
      <c r="AF694" s="48"/>
    </row>
    <row r="695" spans="13:32" ht="16.5" customHeight="1" x14ac:dyDescent="0.3">
      <c r="M695" s="61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  <c r="AA695" s="48"/>
      <c r="AB695" s="48"/>
      <c r="AC695" s="48"/>
      <c r="AD695" s="48"/>
      <c r="AE695" s="48"/>
      <c r="AF695" s="48"/>
    </row>
    <row r="696" spans="13:32" ht="16.5" customHeight="1" x14ac:dyDescent="0.3">
      <c r="M696" s="61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  <c r="AA696" s="48"/>
      <c r="AB696" s="48"/>
      <c r="AC696" s="48"/>
      <c r="AD696" s="48"/>
      <c r="AE696" s="48"/>
      <c r="AF696" s="48"/>
    </row>
    <row r="697" spans="13:32" ht="16.5" customHeight="1" x14ac:dyDescent="0.3">
      <c r="M697" s="61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  <c r="AA697" s="48"/>
      <c r="AB697" s="48"/>
      <c r="AC697" s="48"/>
      <c r="AD697" s="48"/>
      <c r="AE697" s="48"/>
      <c r="AF697" s="48"/>
    </row>
    <row r="698" spans="13:32" ht="16.5" customHeight="1" x14ac:dyDescent="0.3">
      <c r="M698" s="61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  <c r="AA698" s="48"/>
      <c r="AB698" s="48"/>
      <c r="AC698" s="48"/>
      <c r="AD698" s="48"/>
      <c r="AE698" s="48"/>
      <c r="AF698" s="48"/>
    </row>
    <row r="699" spans="13:32" ht="16.5" customHeight="1" x14ac:dyDescent="0.3">
      <c r="M699" s="61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  <c r="AA699" s="48"/>
      <c r="AB699" s="48"/>
      <c r="AC699" s="48"/>
      <c r="AD699" s="48"/>
      <c r="AE699" s="48"/>
      <c r="AF699" s="48"/>
    </row>
    <row r="700" spans="13:32" ht="16.5" customHeight="1" x14ac:dyDescent="0.3">
      <c r="M700" s="61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  <c r="AA700" s="48"/>
      <c r="AB700" s="48"/>
      <c r="AC700" s="48"/>
      <c r="AD700" s="48"/>
      <c r="AE700" s="48"/>
      <c r="AF700" s="48"/>
    </row>
    <row r="701" spans="13:32" ht="16.5" customHeight="1" x14ac:dyDescent="0.3">
      <c r="M701" s="61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  <c r="AA701" s="48"/>
      <c r="AB701" s="48"/>
      <c r="AC701" s="48"/>
      <c r="AD701" s="48"/>
      <c r="AE701" s="48"/>
      <c r="AF701" s="48"/>
    </row>
    <row r="702" spans="13:32" ht="16.5" customHeight="1" x14ac:dyDescent="0.3">
      <c r="M702" s="61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  <c r="AA702" s="48"/>
      <c r="AB702" s="48"/>
      <c r="AC702" s="48"/>
      <c r="AD702" s="48"/>
      <c r="AE702" s="48"/>
      <c r="AF702" s="48"/>
    </row>
    <row r="703" spans="13:32" ht="16.5" customHeight="1" x14ac:dyDescent="0.3">
      <c r="M703" s="61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  <c r="AA703" s="48"/>
      <c r="AB703" s="48"/>
      <c r="AC703" s="48"/>
      <c r="AD703" s="48"/>
      <c r="AE703" s="48"/>
      <c r="AF703" s="48"/>
    </row>
    <row r="704" spans="13:32" ht="16.5" customHeight="1" x14ac:dyDescent="0.3">
      <c r="M704" s="61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  <c r="AA704" s="48"/>
      <c r="AB704" s="48"/>
      <c r="AC704" s="48"/>
      <c r="AD704" s="48"/>
      <c r="AE704" s="48"/>
      <c r="AF704" s="48"/>
    </row>
    <row r="705" spans="13:32" ht="16.5" customHeight="1" x14ac:dyDescent="0.3">
      <c r="M705" s="61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  <c r="AA705" s="48"/>
      <c r="AB705" s="48"/>
      <c r="AC705" s="48"/>
      <c r="AD705" s="48"/>
      <c r="AE705" s="48"/>
      <c r="AF705" s="48"/>
    </row>
    <row r="706" spans="13:32" ht="16.5" customHeight="1" x14ac:dyDescent="0.3">
      <c r="M706" s="61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  <c r="AA706" s="48"/>
      <c r="AB706" s="48"/>
      <c r="AC706" s="48"/>
      <c r="AD706" s="48"/>
      <c r="AE706" s="48"/>
      <c r="AF706" s="48"/>
    </row>
    <row r="707" spans="13:32" ht="16.5" customHeight="1" x14ac:dyDescent="0.3">
      <c r="M707" s="61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  <c r="AA707" s="48"/>
      <c r="AB707" s="48"/>
      <c r="AC707" s="48"/>
      <c r="AD707" s="48"/>
      <c r="AE707" s="48"/>
      <c r="AF707" s="48"/>
    </row>
    <row r="708" spans="13:32" ht="16.5" customHeight="1" x14ac:dyDescent="0.3">
      <c r="M708" s="61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  <c r="AA708" s="48"/>
      <c r="AB708" s="48"/>
      <c r="AC708" s="48"/>
      <c r="AD708" s="48"/>
      <c r="AE708" s="48"/>
      <c r="AF708" s="48"/>
    </row>
    <row r="709" spans="13:32" ht="16.5" customHeight="1" x14ac:dyDescent="0.3">
      <c r="M709" s="61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  <c r="AA709" s="48"/>
      <c r="AB709" s="48"/>
      <c r="AC709" s="48"/>
      <c r="AD709" s="48"/>
      <c r="AE709" s="48"/>
      <c r="AF709" s="48"/>
    </row>
    <row r="710" spans="13:32" ht="16.5" customHeight="1" x14ac:dyDescent="0.3">
      <c r="M710" s="61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  <c r="AA710" s="48"/>
      <c r="AB710" s="48"/>
      <c r="AC710" s="48"/>
      <c r="AD710" s="48"/>
      <c r="AE710" s="48"/>
      <c r="AF710" s="48"/>
    </row>
    <row r="711" spans="13:32" ht="16.5" customHeight="1" x14ac:dyDescent="0.3">
      <c r="M711" s="61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  <c r="AA711" s="48"/>
      <c r="AB711" s="48"/>
      <c r="AC711" s="48"/>
      <c r="AD711" s="48"/>
      <c r="AE711" s="48"/>
      <c r="AF711" s="48"/>
    </row>
    <row r="712" spans="13:32" ht="16.5" customHeight="1" x14ac:dyDescent="0.3">
      <c r="M712" s="61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  <c r="AA712" s="48"/>
      <c r="AB712" s="48"/>
      <c r="AC712" s="48"/>
      <c r="AD712" s="48"/>
      <c r="AE712" s="48"/>
      <c r="AF712" s="48"/>
    </row>
    <row r="713" spans="13:32" ht="16.5" customHeight="1" x14ac:dyDescent="0.3">
      <c r="M713" s="61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  <c r="AA713" s="48"/>
      <c r="AB713" s="48"/>
      <c r="AC713" s="48"/>
      <c r="AD713" s="48"/>
      <c r="AE713" s="48"/>
      <c r="AF713" s="48"/>
    </row>
    <row r="714" spans="13:32" ht="16.5" customHeight="1" x14ac:dyDescent="0.3">
      <c r="M714" s="61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  <c r="AA714" s="48"/>
      <c r="AB714" s="48"/>
      <c r="AC714" s="48"/>
      <c r="AD714" s="48"/>
      <c r="AE714" s="48"/>
      <c r="AF714" s="48"/>
    </row>
    <row r="715" spans="13:32" ht="16.5" customHeight="1" x14ac:dyDescent="0.3">
      <c r="M715" s="61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  <c r="AA715" s="48"/>
      <c r="AB715" s="48"/>
      <c r="AC715" s="48"/>
      <c r="AD715" s="48"/>
      <c r="AE715" s="48"/>
      <c r="AF715" s="48"/>
    </row>
    <row r="716" spans="13:32" ht="16.5" customHeight="1" x14ac:dyDescent="0.3">
      <c r="M716" s="61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  <c r="AA716" s="48"/>
      <c r="AB716" s="48"/>
      <c r="AC716" s="48"/>
      <c r="AD716" s="48"/>
      <c r="AE716" s="48"/>
      <c r="AF716" s="48"/>
    </row>
    <row r="717" spans="13:32" ht="16.5" customHeight="1" x14ac:dyDescent="0.3">
      <c r="M717" s="61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  <c r="AA717" s="48"/>
      <c r="AB717" s="48"/>
      <c r="AC717" s="48"/>
      <c r="AD717" s="48"/>
      <c r="AE717" s="48"/>
      <c r="AF717" s="48"/>
    </row>
    <row r="718" spans="13:32" ht="16.5" customHeight="1" x14ac:dyDescent="0.3">
      <c r="M718" s="61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  <c r="AA718" s="48"/>
      <c r="AB718" s="48"/>
      <c r="AC718" s="48"/>
      <c r="AD718" s="48"/>
      <c r="AE718" s="48"/>
      <c r="AF718" s="48"/>
    </row>
    <row r="719" spans="13:32" ht="16.5" customHeight="1" x14ac:dyDescent="0.3">
      <c r="M719" s="61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  <c r="AA719" s="48"/>
      <c r="AB719" s="48"/>
      <c r="AC719" s="48"/>
      <c r="AD719" s="48"/>
      <c r="AE719" s="48"/>
      <c r="AF719" s="48"/>
    </row>
    <row r="720" spans="13:32" ht="16.5" customHeight="1" x14ac:dyDescent="0.3">
      <c r="M720" s="61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  <c r="AA720" s="48"/>
      <c r="AB720" s="48"/>
      <c r="AC720" s="48"/>
      <c r="AD720" s="48"/>
      <c r="AE720" s="48"/>
      <c r="AF720" s="48"/>
    </row>
    <row r="721" spans="13:32" ht="16.5" customHeight="1" x14ac:dyDescent="0.3">
      <c r="M721" s="61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  <c r="AA721" s="48"/>
      <c r="AB721" s="48"/>
      <c r="AC721" s="48"/>
      <c r="AD721" s="48"/>
      <c r="AE721" s="48"/>
      <c r="AF721" s="48"/>
    </row>
    <row r="722" spans="13:32" ht="16.5" customHeight="1" x14ac:dyDescent="0.3">
      <c r="M722" s="61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  <c r="AA722" s="48"/>
      <c r="AB722" s="48"/>
      <c r="AC722" s="48"/>
      <c r="AD722" s="48"/>
      <c r="AE722" s="48"/>
      <c r="AF722" s="48"/>
    </row>
    <row r="723" spans="13:32" ht="16.5" customHeight="1" x14ac:dyDescent="0.3">
      <c r="M723" s="61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  <c r="AA723" s="48"/>
      <c r="AB723" s="48"/>
      <c r="AC723" s="48"/>
      <c r="AD723" s="48"/>
      <c r="AE723" s="48"/>
      <c r="AF723" s="48"/>
    </row>
    <row r="724" spans="13:32" ht="16.5" customHeight="1" x14ac:dyDescent="0.3">
      <c r="M724" s="61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  <c r="AA724" s="48"/>
      <c r="AB724" s="48"/>
      <c r="AC724" s="48"/>
      <c r="AD724" s="48"/>
      <c r="AE724" s="48"/>
      <c r="AF724" s="48"/>
    </row>
    <row r="725" spans="13:32" ht="16.5" customHeight="1" x14ac:dyDescent="0.3">
      <c r="M725" s="61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  <c r="AA725" s="48"/>
      <c r="AB725" s="48"/>
      <c r="AC725" s="48"/>
      <c r="AD725" s="48"/>
      <c r="AE725" s="48"/>
      <c r="AF725" s="48"/>
    </row>
    <row r="726" spans="13:32" ht="16.5" customHeight="1" x14ac:dyDescent="0.3">
      <c r="M726" s="61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  <c r="AA726" s="48"/>
      <c r="AB726" s="48"/>
      <c r="AC726" s="48"/>
      <c r="AD726" s="48"/>
      <c r="AE726" s="48"/>
      <c r="AF726" s="48"/>
    </row>
    <row r="727" spans="13:32" ht="16.5" customHeight="1" x14ac:dyDescent="0.3">
      <c r="M727" s="61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  <c r="AA727" s="48"/>
      <c r="AB727" s="48"/>
      <c r="AC727" s="48"/>
      <c r="AD727" s="48"/>
      <c r="AE727" s="48"/>
      <c r="AF727" s="48"/>
    </row>
    <row r="728" spans="13:32" ht="16.5" customHeight="1" x14ac:dyDescent="0.3">
      <c r="M728" s="61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  <c r="AA728" s="48"/>
      <c r="AB728" s="48"/>
      <c r="AC728" s="48"/>
      <c r="AD728" s="48"/>
      <c r="AE728" s="48"/>
      <c r="AF728" s="48"/>
    </row>
    <row r="729" spans="13:32" ht="16.5" customHeight="1" x14ac:dyDescent="0.3">
      <c r="M729" s="61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  <c r="AA729" s="48"/>
      <c r="AB729" s="48"/>
      <c r="AC729" s="48"/>
      <c r="AD729" s="48"/>
      <c r="AE729" s="48"/>
      <c r="AF729" s="48"/>
    </row>
    <row r="730" spans="13:32" ht="16.5" customHeight="1" x14ac:dyDescent="0.3">
      <c r="M730" s="61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  <c r="AA730" s="48"/>
      <c r="AB730" s="48"/>
      <c r="AC730" s="48"/>
      <c r="AD730" s="48"/>
      <c r="AE730" s="48"/>
      <c r="AF730" s="48"/>
    </row>
    <row r="731" spans="13:32" ht="16.5" customHeight="1" x14ac:dyDescent="0.3">
      <c r="M731" s="61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  <c r="AA731" s="48"/>
      <c r="AB731" s="48"/>
      <c r="AC731" s="48"/>
      <c r="AD731" s="48"/>
      <c r="AE731" s="48"/>
      <c r="AF731" s="48"/>
    </row>
    <row r="732" spans="13:32" ht="16.5" customHeight="1" x14ac:dyDescent="0.3">
      <c r="M732" s="61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  <c r="AA732" s="48"/>
      <c r="AB732" s="48"/>
      <c r="AC732" s="48"/>
      <c r="AD732" s="48"/>
      <c r="AE732" s="48"/>
      <c r="AF732" s="48"/>
    </row>
    <row r="733" spans="13:32" ht="16.5" customHeight="1" x14ac:dyDescent="0.3">
      <c r="M733" s="61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  <c r="AA733" s="48"/>
      <c r="AB733" s="48"/>
      <c r="AC733" s="48"/>
      <c r="AD733" s="48"/>
      <c r="AE733" s="48"/>
      <c r="AF733" s="48"/>
    </row>
    <row r="734" spans="13:32" ht="16.5" customHeight="1" x14ac:dyDescent="0.3">
      <c r="M734" s="61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  <c r="AA734" s="48"/>
      <c r="AB734" s="48"/>
      <c r="AC734" s="48"/>
      <c r="AD734" s="48"/>
      <c r="AE734" s="48"/>
      <c r="AF734" s="48"/>
    </row>
    <row r="735" spans="13:32" ht="16.5" customHeight="1" x14ac:dyDescent="0.3">
      <c r="M735" s="61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  <c r="AA735" s="48"/>
      <c r="AB735" s="48"/>
      <c r="AC735" s="48"/>
      <c r="AD735" s="48"/>
      <c r="AE735" s="48"/>
      <c r="AF735" s="48"/>
    </row>
    <row r="736" spans="13:32" ht="16.5" customHeight="1" x14ac:dyDescent="0.3">
      <c r="M736" s="61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  <c r="AA736" s="48"/>
      <c r="AB736" s="48"/>
      <c r="AC736" s="48"/>
      <c r="AD736" s="48"/>
      <c r="AE736" s="48"/>
      <c r="AF736" s="48"/>
    </row>
    <row r="737" spans="13:32" ht="16.5" customHeight="1" x14ac:dyDescent="0.3">
      <c r="M737" s="61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  <c r="AA737" s="48"/>
      <c r="AB737" s="48"/>
      <c r="AC737" s="48"/>
      <c r="AD737" s="48"/>
      <c r="AE737" s="48"/>
      <c r="AF737" s="48"/>
    </row>
    <row r="738" spans="13:32" ht="16.5" customHeight="1" x14ac:dyDescent="0.3">
      <c r="M738" s="61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  <c r="AA738" s="48"/>
      <c r="AB738" s="48"/>
      <c r="AC738" s="48"/>
      <c r="AD738" s="48"/>
      <c r="AE738" s="48"/>
      <c r="AF738" s="48"/>
    </row>
    <row r="739" spans="13:32" ht="16.5" customHeight="1" x14ac:dyDescent="0.3">
      <c r="M739" s="61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  <c r="AA739" s="48"/>
      <c r="AB739" s="48"/>
      <c r="AC739" s="48"/>
      <c r="AD739" s="48"/>
      <c r="AE739" s="48"/>
      <c r="AF739" s="48"/>
    </row>
    <row r="740" spans="13:32" ht="16.5" customHeight="1" x14ac:dyDescent="0.3">
      <c r="M740" s="61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  <c r="AA740" s="48"/>
      <c r="AB740" s="48"/>
      <c r="AC740" s="48"/>
      <c r="AD740" s="48"/>
      <c r="AE740" s="48"/>
      <c r="AF740" s="48"/>
    </row>
    <row r="741" spans="13:32" ht="16.5" customHeight="1" x14ac:dyDescent="0.3">
      <c r="M741" s="61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  <c r="AA741" s="48"/>
      <c r="AB741" s="48"/>
      <c r="AC741" s="48"/>
      <c r="AD741" s="48"/>
      <c r="AE741" s="48"/>
      <c r="AF741" s="48"/>
    </row>
    <row r="742" spans="13:32" ht="16.5" customHeight="1" x14ac:dyDescent="0.3">
      <c r="M742" s="61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  <c r="AA742" s="48"/>
      <c r="AB742" s="48"/>
      <c r="AC742" s="48"/>
      <c r="AD742" s="48"/>
      <c r="AE742" s="48"/>
      <c r="AF742" s="48"/>
    </row>
    <row r="743" spans="13:32" ht="16.5" customHeight="1" x14ac:dyDescent="0.3">
      <c r="M743" s="61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  <c r="AA743" s="48"/>
      <c r="AB743" s="48"/>
      <c r="AC743" s="48"/>
      <c r="AD743" s="48"/>
      <c r="AE743" s="48"/>
      <c r="AF743" s="48"/>
    </row>
    <row r="744" spans="13:32" ht="16.5" customHeight="1" x14ac:dyDescent="0.3">
      <c r="M744" s="61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  <c r="AA744" s="48"/>
      <c r="AB744" s="48"/>
      <c r="AC744" s="48"/>
      <c r="AD744" s="48"/>
      <c r="AE744" s="48"/>
      <c r="AF744" s="48"/>
    </row>
    <row r="745" spans="13:32" ht="16.5" customHeight="1" x14ac:dyDescent="0.3">
      <c r="M745" s="61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  <c r="AA745" s="48"/>
      <c r="AB745" s="48"/>
      <c r="AC745" s="48"/>
      <c r="AD745" s="48"/>
      <c r="AE745" s="48"/>
      <c r="AF745" s="48"/>
    </row>
    <row r="746" spans="13:32" ht="16.5" customHeight="1" x14ac:dyDescent="0.3">
      <c r="M746" s="61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  <c r="AA746" s="48"/>
      <c r="AB746" s="48"/>
      <c r="AC746" s="48"/>
      <c r="AD746" s="48"/>
      <c r="AE746" s="48"/>
      <c r="AF746" s="48"/>
    </row>
    <row r="747" spans="13:32" ht="16.5" customHeight="1" x14ac:dyDescent="0.3">
      <c r="M747" s="61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  <c r="AA747" s="48"/>
      <c r="AB747" s="48"/>
      <c r="AC747" s="48"/>
      <c r="AD747" s="48"/>
      <c r="AE747" s="48"/>
      <c r="AF747" s="48"/>
    </row>
    <row r="748" spans="13:32" ht="16.5" customHeight="1" x14ac:dyDescent="0.3">
      <c r="M748" s="61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  <c r="AA748" s="48"/>
      <c r="AB748" s="48"/>
      <c r="AC748" s="48"/>
      <c r="AD748" s="48"/>
      <c r="AE748" s="48"/>
      <c r="AF748" s="48"/>
    </row>
    <row r="749" spans="13:32" ht="16.5" customHeight="1" x14ac:dyDescent="0.3">
      <c r="M749" s="61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  <c r="AA749" s="48"/>
      <c r="AB749" s="48"/>
      <c r="AC749" s="48"/>
      <c r="AD749" s="48"/>
      <c r="AE749" s="48"/>
      <c r="AF749" s="48"/>
    </row>
    <row r="750" spans="13:32" ht="16.5" customHeight="1" x14ac:dyDescent="0.3">
      <c r="M750" s="61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  <c r="AA750" s="48"/>
      <c r="AB750" s="48"/>
      <c r="AC750" s="48"/>
      <c r="AD750" s="48"/>
      <c r="AE750" s="48"/>
      <c r="AF750" s="48"/>
    </row>
    <row r="751" spans="13:32" ht="16.5" customHeight="1" x14ac:dyDescent="0.3">
      <c r="M751" s="61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  <c r="AA751" s="48"/>
      <c r="AB751" s="48"/>
      <c r="AC751" s="48"/>
      <c r="AD751" s="48"/>
      <c r="AE751" s="48"/>
      <c r="AF751" s="48"/>
    </row>
    <row r="752" spans="13:32" ht="16.5" customHeight="1" x14ac:dyDescent="0.3">
      <c r="M752" s="61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  <c r="AA752" s="48"/>
      <c r="AB752" s="48"/>
      <c r="AC752" s="48"/>
      <c r="AD752" s="48"/>
      <c r="AE752" s="48"/>
      <c r="AF752" s="48"/>
    </row>
    <row r="753" spans="13:32" ht="16.5" customHeight="1" x14ac:dyDescent="0.3">
      <c r="M753" s="61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  <c r="AA753" s="48"/>
      <c r="AB753" s="48"/>
      <c r="AC753" s="48"/>
      <c r="AD753" s="48"/>
      <c r="AE753" s="48"/>
      <c r="AF753" s="48"/>
    </row>
    <row r="754" spans="13:32" ht="16.5" customHeight="1" x14ac:dyDescent="0.3">
      <c r="M754" s="61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  <c r="AA754" s="48"/>
      <c r="AB754" s="48"/>
      <c r="AC754" s="48"/>
      <c r="AD754" s="48"/>
      <c r="AE754" s="48"/>
      <c r="AF754" s="48"/>
    </row>
    <row r="755" spans="13:32" ht="16.5" customHeight="1" x14ac:dyDescent="0.3">
      <c r="M755" s="61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  <c r="AA755" s="48"/>
      <c r="AB755" s="48"/>
      <c r="AC755" s="48"/>
      <c r="AD755" s="48"/>
      <c r="AE755" s="48"/>
      <c r="AF755" s="48"/>
    </row>
    <row r="756" spans="13:32" ht="16.5" customHeight="1" x14ac:dyDescent="0.3">
      <c r="M756" s="61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  <c r="AA756" s="48"/>
      <c r="AB756" s="48"/>
      <c r="AC756" s="48"/>
      <c r="AD756" s="48"/>
      <c r="AE756" s="48"/>
      <c r="AF756" s="48"/>
    </row>
    <row r="757" spans="13:32" ht="16.5" customHeight="1" x14ac:dyDescent="0.3">
      <c r="M757" s="61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  <c r="AA757" s="48"/>
      <c r="AB757" s="48"/>
      <c r="AC757" s="48"/>
      <c r="AD757" s="48"/>
      <c r="AE757" s="48"/>
      <c r="AF757" s="48"/>
    </row>
    <row r="758" spans="13:32" ht="16.5" customHeight="1" x14ac:dyDescent="0.3">
      <c r="M758" s="61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  <c r="AA758" s="48"/>
      <c r="AB758" s="48"/>
      <c r="AC758" s="48"/>
      <c r="AD758" s="48"/>
      <c r="AE758" s="48"/>
      <c r="AF758" s="48"/>
    </row>
    <row r="759" spans="13:32" ht="16.5" customHeight="1" x14ac:dyDescent="0.3">
      <c r="M759" s="61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  <c r="AA759" s="48"/>
      <c r="AB759" s="48"/>
      <c r="AC759" s="48"/>
      <c r="AD759" s="48"/>
      <c r="AE759" s="48"/>
      <c r="AF759" s="48"/>
    </row>
    <row r="760" spans="13:32" ht="16.5" customHeight="1" x14ac:dyDescent="0.3">
      <c r="M760" s="61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  <c r="AA760" s="48"/>
      <c r="AB760" s="48"/>
      <c r="AC760" s="48"/>
      <c r="AD760" s="48"/>
      <c r="AE760" s="48"/>
      <c r="AF760" s="48"/>
    </row>
    <row r="761" spans="13:32" ht="16.5" customHeight="1" x14ac:dyDescent="0.3">
      <c r="M761" s="61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  <c r="AA761" s="48"/>
      <c r="AB761" s="48"/>
      <c r="AC761" s="48"/>
      <c r="AD761" s="48"/>
      <c r="AE761" s="48"/>
      <c r="AF761" s="48"/>
    </row>
    <row r="762" spans="13:32" ht="16.5" customHeight="1" x14ac:dyDescent="0.3">
      <c r="M762" s="61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  <c r="AA762" s="48"/>
      <c r="AB762" s="48"/>
      <c r="AC762" s="48"/>
      <c r="AD762" s="48"/>
      <c r="AE762" s="48"/>
      <c r="AF762" s="48"/>
    </row>
    <row r="763" spans="13:32" ht="16.5" customHeight="1" x14ac:dyDescent="0.3">
      <c r="M763" s="61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  <c r="AA763" s="48"/>
      <c r="AB763" s="48"/>
      <c r="AC763" s="48"/>
      <c r="AD763" s="48"/>
      <c r="AE763" s="48"/>
      <c r="AF763" s="48"/>
    </row>
    <row r="764" spans="13:32" ht="16.5" customHeight="1" x14ac:dyDescent="0.3">
      <c r="M764" s="61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  <c r="AA764" s="48"/>
      <c r="AB764" s="48"/>
      <c r="AC764" s="48"/>
      <c r="AD764" s="48"/>
      <c r="AE764" s="48"/>
      <c r="AF764" s="48"/>
    </row>
    <row r="765" spans="13:32" ht="16.5" customHeight="1" x14ac:dyDescent="0.3">
      <c r="M765" s="61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  <c r="AA765" s="48"/>
      <c r="AB765" s="48"/>
      <c r="AC765" s="48"/>
      <c r="AD765" s="48"/>
      <c r="AE765" s="48"/>
      <c r="AF765" s="48"/>
    </row>
    <row r="766" spans="13:32" ht="16.5" customHeight="1" x14ac:dyDescent="0.3">
      <c r="M766" s="61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  <c r="AA766" s="48"/>
      <c r="AB766" s="48"/>
      <c r="AC766" s="48"/>
      <c r="AD766" s="48"/>
      <c r="AE766" s="48"/>
      <c r="AF766" s="48"/>
    </row>
    <row r="767" spans="13:32" ht="16.5" customHeight="1" x14ac:dyDescent="0.3">
      <c r="M767" s="61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  <c r="AA767" s="48"/>
      <c r="AB767" s="48"/>
      <c r="AC767" s="48"/>
      <c r="AD767" s="48"/>
      <c r="AE767" s="48"/>
      <c r="AF767" s="48"/>
    </row>
    <row r="768" spans="13:32" ht="16.5" customHeight="1" x14ac:dyDescent="0.3">
      <c r="M768" s="61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  <c r="AA768" s="48"/>
      <c r="AB768" s="48"/>
      <c r="AC768" s="48"/>
      <c r="AD768" s="48"/>
      <c r="AE768" s="48"/>
      <c r="AF768" s="48"/>
    </row>
    <row r="769" spans="13:32" ht="16.5" customHeight="1" x14ac:dyDescent="0.3">
      <c r="M769" s="61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  <c r="AA769" s="48"/>
      <c r="AB769" s="48"/>
      <c r="AC769" s="48"/>
      <c r="AD769" s="48"/>
      <c r="AE769" s="48"/>
      <c r="AF769" s="48"/>
    </row>
    <row r="770" spans="13:32" ht="16.5" customHeight="1" x14ac:dyDescent="0.3">
      <c r="M770" s="61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  <c r="AA770" s="48"/>
      <c r="AB770" s="48"/>
      <c r="AC770" s="48"/>
      <c r="AD770" s="48"/>
      <c r="AE770" s="48"/>
      <c r="AF770" s="48"/>
    </row>
    <row r="771" spans="13:32" ht="16.5" customHeight="1" x14ac:dyDescent="0.3">
      <c r="M771" s="61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  <c r="AA771" s="48"/>
      <c r="AB771" s="48"/>
      <c r="AC771" s="48"/>
      <c r="AD771" s="48"/>
      <c r="AE771" s="48"/>
      <c r="AF771" s="48"/>
    </row>
    <row r="772" spans="13:32" ht="16.5" customHeight="1" x14ac:dyDescent="0.3">
      <c r="M772" s="61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  <c r="AA772" s="48"/>
      <c r="AB772" s="48"/>
      <c r="AC772" s="48"/>
      <c r="AD772" s="48"/>
      <c r="AE772" s="48"/>
      <c r="AF772" s="48"/>
    </row>
    <row r="773" spans="13:32" ht="16.5" customHeight="1" x14ac:dyDescent="0.3">
      <c r="M773" s="61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  <c r="AA773" s="48"/>
      <c r="AB773" s="48"/>
      <c r="AC773" s="48"/>
      <c r="AD773" s="48"/>
      <c r="AE773" s="48"/>
      <c r="AF773" s="48"/>
    </row>
    <row r="774" spans="13:32" ht="16.5" customHeight="1" x14ac:dyDescent="0.3">
      <c r="M774" s="61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  <c r="AA774" s="48"/>
      <c r="AB774" s="48"/>
      <c r="AC774" s="48"/>
      <c r="AD774" s="48"/>
      <c r="AE774" s="48"/>
      <c r="AF774" s="48"/>
    </row>
    <row r="775" spans="13:32" ht="16.5" customHeight="1" x14ac:dyDescent="0.3">
      <c r="M775" s="61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  <c r="AA775" s="48"/>
      <c r="AB775" s="48"/>
      <c r="AC775" s="48"/>
      <c r="AD775" s="48"/>
      <c r="AE775" s="48"/>
      <c r="AF775" s="48"/>
    </row>
    <row r="776" spans="13:32" ht="16.5" customHeight="1" x14ac:dyDescent="0.3">
      <c r="M776" s="61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  <c r="AA776" s="48"/>
      <c r="AB776" s="48"/>
      <c r="AC776" s="48"/>
      <c r="AD776" s="48"/>
      <c r="AE776" s="48"/>
      <c r="AF776" s="48"/>
    </row>
    <row r="777" spans="13:32" ht="16.5" customHeight="1" x14ac:dyDescent="0.3">
      <c r="M777" s="61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  <c r="AA777" s="48"/>
      <c r="AB777" s="48"/>
      <c r="AC777" s="48"/>
      <c r="AD777" s="48"/>
      <c r="AE777" s="48"/>
      <c r="AF777" s="48"/>
    </row>
    <row r="778" spans="13:32" ht="16.5" customHeight="1" x14ac:dyDescent="0.3">
      <c r="M778" s="61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  <c r="AA778" s="48"/>
      <c r="AB778" s="48"/>
      <c r="AC778" s="48"/>
      <c r="AD778" s="48"/>
      <c r="AE778" s="48"/>
      <c r="AF778" s="48"/>
    </row>
    <row r="779" spans="13:32" ht="16.5" customHeight="1" x14ac:dyDescent="0.3">
      <c r="M779" s="61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  <c r="AA779" s="48"/>
      <c r="AB779" s="48"/>
      <c r="AC779" s="48"/>
      <c r="AD779" s="48"/>
      <c r="AE779" s="48"/>
      <c r="AF779" s="48"/>
    </row>
    <row r="780" spans="13:32" ht="16.5" customHeight="1" x14ac:dyDescent="0.3">
      <c r="M780" s="61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  <c r="AA780" s="48"/>
      <c r="AB780" s="48"/>
      <c r="AC780" s="48"/>
      <c r="AD780" s="48"/>
      <c r="AE780" s="48"/>
      <c r="AF780" s="48"/>
    </row>
    <row r="781" spans="13:32" ht="16.5" customHeight="1" x14ac:dyDescent="0.3">
      <c r="M781" s="61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  <c r="AA781" s="48"/>
      <c r="AB781" s="48"/>
      <c r="AC781" s="48"/>
      <c r="AD781" s="48"/>
      <c r="AE781" s="48"/>
      <c r="AF781" s="48"/>
    </row>
    <row r="782" spans="13:32" ht="16.5" customHeight="1" x14ac:dyDescent="0.3">
      <c r="M782" s="61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  <c r="AA782" s="48"/>
      <c r="AB782" s="48"/>
      <c r="AC782" s="48"/>
      <c r="AD782" s="48"/>
      <c r="AE782" s="48"/>
      <c r="AF782" s="48"/>
    </row>
    <row r="783" spans="13:32" ht="16.5" customHeight="1" x14ac:dyDescent="0.3">
      <c r="M783" s="61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  <c r="AA783" s="48"/>
      <c r="AB783" s="48"/>
      <c r="AC783" s="48"/>
      <c r="AD783" s="48"/>
      <c r="AE783" s="48"/>
      <c r="AF783" s="48"/>
    </row>
    <row r="784" spans="13:32" ht="16.5" customHeight="1" x14ac:dyDescent="0.3">
      <c r="M784" s="61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  <c r="AA784" s="48"/>
      <c r="AB784" s="48"/>
      <c r="AC784" s="48"/>
      <c r="AD784" s="48"/>
      <c r="AE784" s="48"/>
      <c r="AF784" s="48"/>
    </row>
    <row r="785" spans="13:32" ht="16.5" customHeight="1" x14ac:dyDescent="0.3">
      <c r="M785" s="61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  <c r="AA785" s="48"/>
      <c r="AB785" s="48"/>
      <c r="AC785" s="48"/>
      <c r="AD785" s="48"/>
      <c r="AE785" s="48"/>
      <c r="AF785" s="48"/>
    </row>
    <row r="786" spans="13:32" ht="16.5" customHeight="1" x14ac:dyDescent="0.3">
      <c r="M786" s="61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  <c r="AA786" s="48"/>
      <c r="AB786" s="48"/>
      <c r="AC786" s="48"/>
      <c r="AD786" s="48"/>
      <c r="AE786" s="48"/>
      <c r="AF786" s="48"/>
    </row>
    <row r="787" spans="13:32" ht="16.5" customHeight="1" x14ac:dyDescent="0.3">
      <c r="M787" s="61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  <c r="AA787" s="48"/>
      <c r="AB787" s="48"/>
      <c r="AC787" s="48"/>
      <c r="AD787" s="48"/>
      <c r="AE787" s="48"/>
      <c r="AF787" s="48"/>
    </row>
    <row r="788" spans="13:32" ht="16.5" customHeight="1" x14ac:dyDescent="0.3">
      <c r="M788" s="61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  <c r="AA788" s="48"/>
      <c r="AB788" s="48"/>
      <c r="AC788" s="48"/>
      <c r="AD788" s="48"/>
      <c r="AE788" s="48"/>
      <c r="AF788" s="48"/>
    </row>
    <row r="789" spans="13:32" ht="16.5" customHeight="1" x14ac:dyDescent="0.3">
      <c r="M789" s="61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  <c r="AA789" s="48"/>
      <c r="AB789" s="48"/>
      <c r="AC789" s="48"/>
      <c r="AD789" s="48"/>
      <c r="AE789" s="48"/>
      <c r="AF789" s="48"/>
    </row>
    <row r="790" spans="13:32" ht="16.5" customHeight="1" x14ac:dyDescent="0.3">
      <c r="M790" s="61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  <c r="AA790" s="48"/>
      <c r="AB790" s="48"/>
      <c r="AC790" s="48"/>
      <c r="AD790" s="48"/>
      <c r="AE790" s="48"/>
      <c r="AF790" s="48"/>
    </row>
    <row r="791" spans="13:32" ht="16.5" customHeight="1" x14ac:dyDescent="0.3">
      <c r="M791" s="61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  <c r="AA791" s="48"/>
      <c r="AB791" s="48"/>
      <c r="AC791" s="48"/>
      <c r="AD791" s="48"/>
      <c r="AE791" s="48"/>
      <c r="AF791" s="48"/>
    </row>
    <row r="792" spans="13:32" ht="16.5" customHeight="1" x14ac:dyDescent="0.3">
      <c r="M792" s="61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  <c r="AA792" s="48"/>
      <c r="AB792" s="48"/>
      <c r="AC792" s="48"/>
      <c r="AD792" s="48"/>
      <c r="AE792" s="48"/>
      <c r="AF792" s="48"/>
    </row>
    <row r="793" spans="13:32" ht="16.5" customHeight="1" x14ac:dyDescent="0.3">
      <c r="M793" s="61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  <c r="AA793" s="48"/>
      <c r="AB793" s="48"/>
      <c r="AC793" s="48"/>
      <c r="AD793" s="48"/>
      <c r="AE793" s="48"/>
      <c r="AF793" s="48"/>
    </row>
    <row r="794" spans="13:32" ht="16.5" customHeight="1" x14ac:dyDescent="0.3">
      <c r="M794" s="61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  <c r="AA794" s="48"/>
      <c r="AB794" s="48"/>
      <c r="AC794" s="48"/>
      <c r="AD794" s="48"/>
      <c r="AE794" s="48"/>
      <c r="AF794" s="48"/>
    </row>
    <row r="795" spans="13:32" ht="16.5" customHeight="1" x14ac:dyDescent="0.3">
      <c r="M795" s="61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  <c r="AA795" s="48"/>
      <c r="AB795" s="48"/>
      <c r="AC795" s="48"/>
      <c r="AD795" s="48"/>
      <c r="AE795" s="48"/>
      <c r="AF795" s="48"/>
    </row>
    <row r="796" spans="13:32" ht="16.5" customHeight="1" x14ac:dyDescent="0.3">
      <c r="M796" s="61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  <c r="AA796" s="48"/>
      <c r="AB796" s="48"/>
      <c r="AC796" s="48"/>
      <c r="AD796" s="48"/>
      <c r="AE796" s="48"/>
      <c r="AF796" s="48"/>
    </row>
    <row r="797" spans="13:32" ht="16.5" customHeight="1" x14ac:dyDescent="0.3">
      <c r="M797" s="61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  <c r="AA797" s="48"/>
      <c r="AB797" s="48"/>
      <c r="AC797" s="48"/>
      <c r="AD797" s="48"/>
      <c r="AE797" s="48"/>
      <c r="AF797" s="48"/>
    </row>
    <row r="798" spans="13:32" ht="16.5" customHeight="1" x14ac:dyDescent="0.3">
      <c r="M798" s="61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  <c r="AA798" s="48"/>
      <c r="AB798" s="48"/>
      <c r="AC798" s="48"/>
      <c r="AD798" s="48"/>
      <c r="AE798" s="48"/>
      <c r="AF798" s="48"/>
    </row>
    <row r="799" spans="13:32" ht="16.5" customHeight="1" x14ac:dyDescent="0.3">
      <c r="M799" s="61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  <c r="AA799" s="48"/>
      <c r="AB799" s="48"/>
      <c r="AC799" s="48"/>
      <c r="AD799" s="48"/>
      <c r="AE799" s="48"/>
      <c r="AF799" s="48"/>
    </row>
    <row r="800" spans="13:32" ht="16.5" customHeight="1" x14ac:dyDescent="0.3">
      <c r="M800" s="61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  <c r="AA800" s="48"/>
      <c r="AB800" s="48"/>
      <c r="AC800" s="48"/>
      <c r="AD800" s="48"/>
      <c r="AE800" s="48"/>
      <c r="AF800" s="48"/>
    </row>
    <row r="801" spans="13:32" ht="16.5" customHeight="1" x14ac:dyDescent="0.3">
      <c r="M801" s="61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  <c r="AA801" s="48"/>
      <c r="AB801" s="48"/>
      <c r="AC801" s="48"/>
      <c r="AD801" s="48"/>
      <c r="AE801" s="48"/>
      <c r="AF801" s="48"/>
    </row>
    <row r="802" spans="13:32" ht="16.5" customHeight="1" x14ac:dyDescent="0.3">
      <c r="M802" s="61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  <c r="AA802" s="48"/>
      <c r="AB802" s="48"/>
      <c r="AC802" s="48"/>
      <c r="AD802" s="48"/>
      <c r="AE802" s="48"/>
      <c r="AF802" s="48"/>
    </row>
    <row r="803" spans="13:32" ht="16.5" customHeight="1" x14ac:dyDescent="0.3">
      <c r="M803" s="61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  <c r="AA803" s="48"/>
      <c r="AB803" s="48"/>
      <c r="AC803" s="48"/>
      <c r="AD803" s="48"/>
      <c r="AE803" s="48"/>
      <c r="AF803" s="48"/>
    </row>
    <row r="804" spans="13:32" ht="16.5" customHeight="1" x14ac:dyDescent="0.3">
      <c r="M804" s="61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  <c r="AA804" s="48"/>
      <c r="AB804" s="48"/>
      <c r="AC804" s="48"/>
      <c r="AD804" s="48"/>
      <c r="AE804" s="48"/>
      <c r="AF804" s="48"/>
    </row>
    <row r="805" spans="13:32" ht="16.5" customHeight="1" x14ac:dyDescent="0.3">
      <c r="M805" s="61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  <c r="AA805" s="48"/>
      <c r="AB805" s="48"/>
      <c r="AC805" s="48"/>
      <c r="AD805" s="48"/>
      <c r="AE805" s="48"/>
      <c r="AF805" s="48"/>
    </row>
    <row r="806" spans="13:32" ht="16.5" customHeight="1" x14ac:dyDescent="0.3">
      <c r="M806" s="61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  <c r="AA806" s="48"/>
      <c r="AB806" s="48"/>
      <c r="AC806" s="48"/>
      <c r="AD806" s="48"/>
      <c r="AE806" s="48"/>
      <c r="AF806" s="48"/>
    </row>
    <row r="807" spans="13:32" ht="16.5" customHeight="1" x14ac:dyDescent="0.3">
      <c r="M807" s="61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  <c r="AA807" s="48"/>
      <c r="AB807" s="48"/>
      <c r="AC807" s="48"/>
      <c r="AD807" s="48"/>
      <c r="AE807" s="48"/>
      <c r="AF807" s="48"/>
    </row>
    <row r="808" spans="13:32" ht="16.5" customHeight="1" x14ac:dyDescent="0.3">
      <c r="M808" s="61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  <c r="AA808" s="48"/>
      <c r="AB808" s="48"/>
      <c r="AC808" s="48"/>
      <c r="AD808" s="48"/>
      <c r="AE808" s="48"/>
      <c r="AF808" s="48"/>
    </row>
    <row r="809" spans="13:32" ht="16.5" customHeight="1" x14ac:dyDescent="0.3">
      <c r="M809" s="61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  <c r="AA809" s="48"/>
      <c r="AB809" s="48"/>
      <c r="AC809" s="48"/>
      <c r="AD809" s="48"/>
      <c r="AE809" s="48"/>
      <c r="AF809" s="48"/>
    </row>
    <row r="810" spans="13:32" ht="16.5" customHeight="1" x14ac:dyDescent="0.3">
      <c r="M810" s="61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  <c r="AA810" s="48"/>
      <c r="AB810" s="48"/>
      <c r="AC810" s="48"/>
      <c r="AD810" s="48"/>
      <c r="AE810" s="48"/>
      <c r="AF810" s="48"/>
    </row>
    <row r="811" spans="13:32" ht="16.5" customHeight="1" x14ac:dyDescent="0.3">
      <c r="M811" s="61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  <c r="AA811" s="48"/>
      <c r="AB811" s="48"/>
      <c r="AC811" s="48"/>
      <c r="AD811" s="48"/>
      <c r="AE811" s="48"/>
      <c r="AF811" s="48"/>
    </row>
    <row r="812" spans="13:32" ht="16.5" customHeight="1" x14ac:dyDescent="0.3">
      <c r="M812" s="61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  <c r="AA812" s="48"/>
      <c r="AB812" s="48"/>
      <c r="AC812" s="48"/>
      <c r="AD812" s="48"/>
      <c r="AE812" s="48"/>
      <c r="AF812" s="48"/>
    </row>
    <row r="813" spans="13:32" ht="16.5" customHeight="1" x14ac:dyDescent="0.3">
      <c r="M813" s="61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  <c r="AA813" s="48"/>
      <c r="AB813" s="48"/>
      <c r="AC813" s="48"/>
      <c r="AD813" s="48"/>
      <c r="AE813" s="48"/>
      <c r="AF813" s="48"/>
    </row>
    <row r="814" spans="13:32" ht="16.5" customHeight="1" x14ac:dyDescent="0.3">
      <c r="M814" s="61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  <c r="AA814" s="48"/>
      <c r="AB814" s="48"/>
      <c r="AC814" s="48"/>
      <c r="AD814" s="48"/>
      <c r="AE814" s="48"/>
      <c r="AF814" s="48"/>
    </row>
    <row r="815" spans="13:32" ht="16.5" customHeight="1" x14ac:dyDescent="0.3">
      <c r="M815" s="61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  <c r="AA815" s="48"/>
      <c r="AB815" s="48"/>
      <c r="AC815" s="48"/>
      <c r="AD815" s="48"/>
      <c r="AE815" s="48"/>
      <c r="AF815" s="48"/>
    </row>
    <row r="816" spans="13:32" ht="16.5" customHeight="1" x14ac:dyDescent="0.3">
      <c r="M816" s="61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  <c r="AA816" s="48"/>
      <c r="AB816" s="48"/>
      <c r="AC816" s="48"/>
      <c r="AD816" s="48"/>
      <c r="AE816" s="48"/>
      <c r="AF816" s="48"/>
    </row>
    <row r="817" spans="13:32" ht="16.5" customHeight="1" x14ac:dyDescent="0.3">
      <c r="M817" s="61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  <c r="AA817" s="48"/>
      <c r="AB817" s="48"/>
      <c r="AC817" s="48"/>
      <c r="AD817" s="48"/>
      <c r="AE817" s="48"/>
      <c r="AF817" s="48"/>
    </row>
    <row r="818" spans="13:32" ht="16.5" customHeight="1" x14ac:dyDescent="0.3">
      <c r="M818" s="61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  <c r="AA818" s="48"/>
      <c r="AB818" s="48"/>
      <c r="AC818" s="48"/>
      <c r="AD818" s="48"/>
      <c r="AE818" s="48"/>
      <c r="AF818" s="48"/>
    </row>
    <row r="819" spans="13:32" ht="16.5" customHeight="1" x14ac:dyDescent="0.3">
      <c r="M819" s="61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  <c r="AA819" s="48"/>
      <c r="AB819" s="48"/>
      <c r="AC819" s="48"/>
      <c r="AD819" s="48"/>
      <c r="AE819" s="48"/>
      <c r="AF819" s="48"/>
    </row>
    <row r="820" spans="13:32" ht="16.5" customHeight="1" x14ac:dyDescent="0.3">
      <c r="M820" s="61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  <c r="AA820" s="48"/>
      <c r="AB820" s="48"/>
      <c r="AC820" s="48"/>
      <c r="AD820" s="48"/>
      <c r="AE820" s="48"/>
      <c r="AF820" s="48"/>
    </row>
    <row r="821" spans="13:32" ht="16.5" customHeight="1" x14ac:dyDescent="0.3">
      <c r="M821" s="61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  <c r="AA821" s="48"/>
      <c r="AB821" s="48"/>
      <c r="AC821" s="48"/>
      <c r="AD821" s="48"/>
      <c r="AE821" s="48"/>
      <c r="AF821" s="48"/>
    </row>
    <row r="822" spans="13:32" ht="16.5" customHeight="1" x14ac:dyDescent="0.3">
      <c r="M822" s="61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  <c r="AA822" s="48"/>
      <c r="AB822" s="48"/>
      <c r="AC822" s="48"/>
      <c r="AD822" s="48"/>
      <c r="AE822" s="48"/>
      <c r="AF822" s="48"/>
    </row>
    <row r="823" spans="13:32" ht="16.5" customHeight="1" x14ac:dyDescent="0.3">
      <c r="M823" s="61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  <c r="AA823" s="48"/>
      <c r="AB823" s="48"/>
      <c r="AC823" s="48"/>
      <c r="AD823" s="48"/>
      <c r="AE823" s="48"/>
      <c r="AF823" s="48"/>
    </row>
    <row r="824" spans="13:32" ht="16.5" customHeight="1" x14ac:dyDescent="0.3">
      <c r="M824" s="61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  <c r="AA824" s="48"/>
      <c r="AB824" s="48"/>
      <c r="AC824" s="48"/>
      <c r="AD824" s="48"/>
      <c r="AE824" s="48"/>
      <c r="AF824" s="48"/>
    </row>
    <row r="825" spans="13:32" ht="16.5" customHeight="1" x14ac:dyDescent="0.3">
      <c r="M825" s="61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  <c r="AA825" s="48"/>
      <c r="AB825" s="48"/>
      <c r="AC825" s="48"/>
      <c r="AD825" s="48"/>
      <c r="AE825" s="48"/>
      <c r="AF825" s="48"/>
    </row>
    <row r="826" spans="13:32" ht="16.5" customHeight="1" x14ac:dyDescent="0.3">
      <c r="M826" s="61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  <c r="AA826" s="48"/>
      <c r="AB826" s="48"/>
      <c r="AC826" s="48"/>
      <c r="AD826" s="48"/>
      <c r="AE826" s="48"/>
      <c r="AF826" s="48"/>
    </row>
    <row r="827" spans="13:32" ht="16.5" customHeight="1" x14ac:dyDescent="0.3">
      <c r="M827" s="61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  <c r="AA827" s="48"/>
      <c r="AB827" s="48"/>
      <c r="AC827" s="48"/>
      <c r="AD827" s="48"/>
      <c r="AE827" s="48"/>
      <c r="AF827" s="48"/>
    </row>
    <row r="828" spans="13:32" ht="16.5" customHeight="1" x14ac:dyDescent="0.3">
      <c r="M828" s="61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  <c r="AA828" s="48"/>
      <c r="AB828" s="48"/>
      <c r="AC828" s="48"/>
      <c r="AD828" s="48"/>
      <c r="AE828" s="48"/>
      <c r="AF828" s="48"/>
    </row>
    <row r="829" spans="13:32" ht="16.5" customHeight="1" x14ac:dyDescent="0.3">
      <c r="M829" s="61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  <c r="AA829" s="48"/>
      <c r="AB829" s="48"/>
      <c r="AC829" s="48"/>
      <c r="AD829" s="48"/>
      <c r="AE829" s="48"/>
      <c r="AF829" s="48"/>
    </row>
    <row r="830" spans="13:32" ht="16.5" customHeight="1" x14ac:dyDescent="0.3">
      <c r="M830" s="61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  <c r="AA830" s="48"/>
      <c r="AB830" s="48"/>
      <c r="AC830" s="48"/>
      <c r="AD830" s="48"/>
      <c r="AE830" s="48"/>
      <c r="AF830" s="48"/>
    </row>
    <row r="831" spans="13:32" ht="16.5" customHeight="1" x14ac:dyDescent="0.3">
      <c r="M831" s="61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  <c r="AA831" s="48"/>
      <c r="AB831" s="48"/>
      <c r="AC831" s="48"/>
      <c r="AD831" s="48"/>
      <c r="AE831" s="48"/>
      <c r="AF831" s="48"/>
    </row>
    <row r="832" spans="13:32" ht="16.5" customHeight="1" x14ac:dyDescent="0.3">
      <c r="M832" s="61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  <c r="AA832" s="48"/>
      <c r="AB832" s="48"/>
      <c r="AC832" s="48"/>
      <c r="AD832" s="48"/>
      <c r="AE832" s="48"/>
      <c r="AF832" s="48"/>
    </row>
    <row r="833" spans="13:32" ht="16.5" customHeight="1" x14ac:dyDescent="0.3">
      <c r="M833" s="61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  <c r="AA833" s="48"/>
      <c r="AB833" s="48"/>
      <c r="AC833" s="48"/>
      <c r="AD833" s="48"/>
      <c r="AE833" s="48"/>
      <c r="AF833" s="48"/>
    </row>
    <row r="834" spans="13:32" ht="16.5" customHeight="1" x14ac:dyDescent="0.3">
      <c r="M834" s="61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  <c r="AA834" s="48"/>
      <c r="AB834" s="48"/>
      <c r="AC834" s="48"/>
      <c r="AD834" s="48"/>
      <c r="AE834" s="48"/>
      <c r="AF834" s="48"/>
    </row>
    <row r="835" spans="13:32" ht="16.5" customHeight="1" x14ac:dyDescent="0.3">
      <c r="M835" s="61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  <c r="AA835" s="48"/>
      <c r="AB835" s="48"/>
      <c r="AC835" s="48"/>
      <c r="AD835" s="48"/>
      <c r="AE835" s="48"/>
      <c r="AF835" s="48"/>
    </row>
    <row r="836" spans="13:32" ht="16.5" customHeight="1" x14ac:dyDescent="0.3">
      <c r="M836" s="61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  <c r="AA836" s="48"/>
      <c r="AB836" s="48"/>
      <c r="AC836" s="48"/>
      <c r="AD836" s="48"/>
      <c r="AE836" s="48"/>
      <c r="AF836" s="48"/>
    </row>
    <row r="837" spans="13:32" ht="16.5" customHeight="1" x14ac:dyDescent="0.3">
      <c r="M837" s="61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  <c r="AA837" s="48"/>
      <c r="AB837" s="48"/>
      <c r="AC837" s="48"/>
      <c r="AD837" s="48"/>
      <c r="AE837" s="48"/>
      <c r="AF837" s="48"/>
    </row>
    <row r="838" spans="13:32" ht="16.5" customHeight="1" x14ac:dyDescent="0.3">
      <c r="M838" s="61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  <c r="AA838" s="48"/>
      <c r="AB838" s="48"/>
      <c r="AC838" s="48"/>
      <c r="AD838" s="48"/>
      <c r="AE838" s="48"/>
      <c r="AF838" s="48"/>
    </row>
    <row r="839" spans="13:32" ht="16.5" customHeight="1" x14ac:dyDescent="0.3">
      <c r="M839" s="61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  <c r="AA839" s="48"/>
      <c r="AB839" s="48"/>
      <c r="AC839" s="48"/>
      <c r="AD839" s="48"/>
      <c r="AE839" s="48"/>
      <c r="AF839" s="48"/>
    </row>
    <row r="840" spans="13:32" ht="16.5" customHeight="1" x14ac:dyDescent="0.3">
      <c r="M840" s="61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  <c r="AA840" s="48"/>
      <c r="AB840" s="48"/>
      <c r="AC840" s="48"/>
      <c r="AD840" s="48"/>
      <c r="AE840" s="48"/>
      <c r="AF840" s="48"/>
    </row>
    <row r="841" spans="13:32" ht="16.5" customHeight="1" x14ac:dyDescent="0.3">
      <c r="M841" s="61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  <c r="AA841" s="48"/>
      <c r="AB841" s="48"/>
      <c r="AC841" s="48"/>
      <c r="AD841" s="48"/>
      <c r="AE841" s="48"/>
      <c r="AF841" s="48"/>
    </row>
    <row r="842" spans="13:32" ht="16.5" customHeight="1" x14ac:dyDescent="0.3">
      <c r="M842" s="61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  <c r="AA842" s="48"/>
      <c r="AB842" s="48"/>
      <c r="AC842" s="48"/>
      <c r="AD842" s="48"/>
      <c r="AE842" s="48"/>
      <c r="AF842" s="48"/>
    </row>
    <row r="843" spans="13:32" ht="16.5" customHeight="1" x14ac:dyDescent="0.3">
      <c r="M843" s="61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  <c r="AA843" s="48"/>
      <c r="AB843" s="48"/>
      <c r="AC843" s="48"/>
      <c r="AD843" s="48"/>
      <c r="AE843" s="48"/>
      <c r="AF843" s="48"/>
    </row>
    <row r="844" spans="13:32" ht="16.5" customHeight="1" x14ac:dyDescent="0.3">
      <c r="M844" s="61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  <c r="AA844" s="48"/>
      <c r="AB844" s="48"/>
      <c r="AC844" s="48"/>
      <c r="AD844" s="48"/>
      <c r="AE844" s="48"/>
      <c r="AF844" s="48"/>
    </row>
    <row r="845" spans="13:32" ht="16.5" customHeight="1" x14ac:dyDescent="0.3">
      <c r="M845" s="61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  <c r="AA845" s="48"/>
      <c r="AB845" s="48"/>
      <c r="AC845" s="48"/>
      <c r="AD845" s="48"/>
      <c r="AE845" s="48"/>
      <c r="AF845" s="48"/>
    </row>
    <row r="846" spans="13:32" ht="16.5" customHeight="1" x14ac:dyDescent="0.3">
      <c r="M846" s="61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  <c r="AA846" s="48"/>
      <c r="AB846" s="48"/>
      <c r="AC846" s="48"/>
      <c r="AD846" s="48"/>
      <c r="AE846" s="48"/>
      <c r="AF846" s="48"/>
    </row>
    <row r="847" spans="13:32" ht="16.5" customHeight="1" x14ac:dyDescent="0.3">
      <c r="M847" s="61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  <c r="AA847" s="48"/>
      <c r="AB847" s="48"/>
      <c r="AC847" s="48"/>
      <c r="AD847" s="48"/>
      <c r="AE847" s="48"/>
      <c r="AF847" s="48"/>
    </row>
    <row r="848" spans="13:32" ht="16.5" customHeight="1" x14ac:dyDescent="0.3">
      <c r="M848" s="61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  <c r="AA848" s="48"/>
      <c r="AB848" s="48"/>
      <c r="AC848" s="48"/>
      <c r="AD848" s="48"/>
      <c r="AE848" s="48"/>
      <c r="AF848" s="48"/>
    </row>
    <row r="849" spans="13:32" ht="16.5" customHeight="1" x14ac:dyDescent="0.3">
      <c r="M849" s="61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  <c r="AA849" s="48"/>
      <c r="AB849" s="48"/>
      <c r="AC849" s="48"/>
      <c r="AD849" s="48"/>
      <c r="AE849" s="48"/>
      <c r="AF849" s="48"/>
    </row>
    <row r="850" spans="13:32" ht="16.5" customHeight="1" x14ac:dyDescent="0.3">
      <c r="M850" s="61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  <c r="AA850" s="48"/>
      <c r="AB850" s="48"/>
      <c r="AC850" s="48"/>
      <c r="AD850" s="48"/>
      <c r="AE850" s="48"/>
      <c r="AF850" s="48"/>
    </row>
    <row r="851" spans="13:32" ht="16.5" customHeight="1" x14ac:dyDescent="0.3">
      <c r="M851" s="61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  <c r="AA851" s="48"/>
      <c r="AB851" s="48"/>
      <c r="AC851" s="48"/>
      <c r="AD851" s="48"/>
      <c r="AE851" s="48"/>
      <c r="AF851" s="48"/>
    </row>
    <row r="852" spans="13:32" ht="16.5" customHeight="1" x14ac:dyDescent="0.3">
      <c r="M852" s="61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  <c r="AA852" s="48"/>
      <c r="AB852" s="48"/>
      <c r="AC852" s="48"/>
      <c r="AD852" s="48"/>
      <c r="AE852" s="48"/>
      <c r="AF852" s="48"/>
    </row>
    <row r="853" spans="13:32" ht="16.5" customHeight="1" x14ac:dyDescent="0.3">
      <c r="M853" s="61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  <c r="AA853" s="48"/>
      <c r="AB853" s="48"/>
      <c r="AC853" s="48"/>
      <c r="AD853" s="48"/>
      <c r="AE853" s="48"/>
      <c r="AF853" s="48"/>
    </row>
    <row r="854" spans="13:32" ht="16.5" customHeight="1" x14ac:dyDescent="0.3">
      <c r="M854" s="61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  <c r="AA854" s="48"/>
      <c r="AB854" s="48"/>
      <c r="AC854" s="48"/>
      <c r="AD854" s="48"/>
      <c r="AE854" s="48"/>
      <c r="AF854" s="48"/>
    </row>
    <row r="855" spans="13:32" ht="16.5" customHeight="1" x14ac:dyDescent="0.3">
      <c r="M855" s="61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  <c r="AA855" s="48"/>
      <c r="AB855" s="48"/>
      <c r="AC855" s="48"/>
      <c r="AD855" s="48"/>
      <c r="AE855" s="48"/>
      <c r="AF855" s="48"/>
    </row>
    <row r="856" spans="13:32" ht="16.5" customHeight="1" x14ac:dyDescent="0.3">
      <c r="M856" s="61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  <c r="AA856" s="48"/>
      <c r="AB856" s="48"/>
      <c r="AC856" s="48"/>
      <c r="AD856" s="48"/>
      <c r="AE856" s="48"/>
      <c r="AF856" s="48"/>
    </row>
    <row r="857" spans="13:32" ht="16.5" customHeight="1" x14ac:dyDescent="0.3">
      <c r="M857" s="61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  <c r="AA857" s="48"/>
      <c r="AB857" s="48"/>
      <c r="AC857" s="48"/>
      <c r="AD857" s="48"/>
      <c r="AE857" s="48"/>
      <c r="AF857" s="48"/>
    </row>
    <row r="858" spans="13:32" ht="16.5" customHeight="1" x14ac:dyDescent="0.3">
      <c r="M858" s="61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  <c r="AA858" s="48"/>
      <c r="AB858" s="48"/>
      <c r="AC858" s="48"/>
      <c r="AD858" s="48"/>
      <c r="AE858" s="48"/>
      <c r="AF858" s="48"/>
    </row>
    <row r="859" spans="13:32" ht="16.5" customHeight="1" x14ac:dyDescent="0.3">
      <c r="M859" s="61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  <c r="AA859" s="48"/>
      <c r="AB859" s="48"/>
      <c r="AC859" s="48"/>
      <c r="AD859" s="48"/>
      <c r="AE859" s="48"/>
      <c r="AF859" s="48"/>
    </row>
    <row r="860" spans="13:32" ht="16.5" customHeight="1" x14ac:dyDescent="0.3">
      <c r="M860" s="61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  <c r="AA860" s="48"/>
      <c r="AB860" s="48"/>
      <c r="AC860" s="48"/>
      <c r="AD860" s="48"/>
      <c r="AE860" s="48"/>
      <c r="AF860" s="48"/>
    </row>
    <row r="861" spans="13:32" ht="16.5" customHeight="1" x14ac:dyDescent="0.3">
      <c r="M861" s="61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  <c r="AA861" s="48"/>
      <c r="AB861" s="48"/>
      <c r="AC861" s="48"/>
      <c r="AD861" s="48"/>
      <c r="AE861" s="48"/>
      <c r="AF861" s="48"/>
    </row>
    <row r="862" spans="13:32" ht="16.5" customHeight="1" x14ac:dyDescent="0.3">
      <c r="M862" s="61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  <c r="AA862" s="48"/>
      <c r="AB862" s="48"/>
      <c r="AC862" s="48"/>
      <c r="AD862" s="48"/>
      <c r="AE862" s="48"/>
      <c r="AF862" s="48"/>
    </row>
    <row r="863" spans="13:32" ht="16.5" customHeight="1" x14ac:dyDescent="0.3">
      <c r="M863" s="61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  <c r="AA863" s="48"/>
      <c r="AB863" s="48"/>
      <c r="AC863" s="48"/>
      <c r="AD863" s="48"/>
      <c r="AE863" s="48"/>
      <c r="AF863" s="48"/>
    </row>
    <row r="864" spans="13:32" ht="16.5" customHeight="1" x14ac:dyDescent="0.3">
      <c r="M864" s="61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  <c r="AA864" s="48"/>
      <c r="AB864" s="48"/>
      <c r="AC864" s="48"/>
      <c r="AD864" s="48"/>
      <c r="AE864" s="48"/>
      <c r="AF864" s="48"/>
    </row>
    <row r="865" spans="13:32" ht="16.5" customHeight="1" x14ac:dyDescent="0.3">
      <c r="M865" s="61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  <c r="AA865" s="48"/>
      <c r="AB865" s="48"/>
      <c r="AC865" s="48"/>
      <c r="AD865" s="48"/>
      <c r="AE865" s="48"/>
      <c r="AF865" s="48"/>
    </row>
    <row r="866" spans="13:32" ht="16.5" customHeight="1" x14ac:dyDescent="0.3">
      <c r="M866" s="61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  <c r="AA866" s="48"/>
      <c r="AB866" s="48"/>
      <c r="AC866" s="48"/>
      <c r="AD866" s="48"/>
      <c r="AE866" s="48"/>
      <c r="AF866" s="48"/>
    </row>
    <row r="867" spans="13:32" ht="16.5" customHeight="1" x14ac:dyDescent="0.3">
      <c r="M867" s="61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  <c r="AA867" s="48"/>
      <c r="AB867" s="48"/>
      <c r="AC867" s="48"/>
      <c r="AD867" s="48"/>
      <c r="AE867" s="48"/>
      <c r="AF867" s="48"/>
    </row>
    <row r="868" spans="13:32" ht="16.5" customHeight="1" x14ac:dyDescent="0.3">
      <c r="M868" s="61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  <c r="AA868" s="48"/>
      <c r="AB868" s="48"/>
      <c r="AC868" s="48"/>
      <c r="AD868" s="48"/>
      <c r="AE868" s="48"/>
      <c r="AF868" s="48"/>
    </row>
    <row r="869" spans="13:32" ht="16.5" customHeight="1" x14ac:dyDescent="0.3">
      <c r="M869" s="61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  <c r="AA869" s="48"/>
      <c r="AB869" s="48"/>
      <c r="AC869" s="48"/>
      <c r="AD869" s="48"/>
      <c r="AE869" s="48"/>
      <c r="AF869" s="48"/>
    </row>
    <row r="870" spans="13:32" ht="16.5" customHeight="1" x14ac:dyDescent="0.3">
      <c r="M870" s="61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  <c r="AA870" s="48"/>
      <c r="AB870" s="48"/>
      <c r="AC870" s="48"/>
      <c r="AD870" s="48"/>
      <c r="AE870" s="48"/>
      <c r="AF870" s="48"/>
    </row>
    <row r="871" spans="13:32" ht="16.5" customHeight="1" x14ac:dyDescent="0.3">
      <c r="M871" s="61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  <c r="AA871" s="48"/>
      <c r="AB871" s="48"/>
      <c r="AC871" s="48"/>
      <c r="AD871" s="48"/>
      <c r="AE871" s="48"/>
      <c r="AF871" s="48"/>
    </row>
    <row r="872" spans="13:32" ht="16.5" customHeight="1" x14ac:dyDescent="0.3">
      <c r="M872" s="61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  <c r="AA872" s="48"/>
      <c r="AB872" s="48"/>
      <c r="AC872" s="48"/>
      <c r="AD872" s="48"/>
      <c r="AE872" s="48"/>
      <c r="AF872" s="48"/>
    </row>
    <row r="873" spans="13:32" ht="16.5" customHeight="1" x14ac:dyDescent="0.3">
      <c r="M873" s="61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  <c r="AA873" s="48"/>
      <c r="AB873" s="48"/>
      <c r="AC873" s="48"/>
      <c r="AD873" s="48"/>
      <c r="AE873" s="48"/>
      <c r="AF873" s="48"/>
    </row>
    <row r="874" spans="13:32" ht="16.5" customHeight="1" x14ac:dyDescent="0.3">
      <c r="M874" s="61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  <c r="AA874" s="48"/>
      <c r="AB874" s="48"/>
      <c r="AC874" s="48"/>
      <c r="AD874" s="48"/>
      <c r="AE874" s="48"/>
      <c r="AF874" s="48"/>
    </row>
    <row r="875" spans="13:32" ht="16.5" customHeight="1" x14ac:dyDescent="0.3">
      <c r="M875" s="61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  <c r="AA875" s="48"/>
      <c r="AB875" s="48"/>
      <c r="AC875" s="48"/>
      <c r="AD875" s="48"/>
      <c r="AE875" s="48"/>
      <c r="AF875" s="48"/>
    </row>
    <row r="876" spans="13:32" ht="16.5" customHeight="1" x14ac:dyDescent="0.3">
      <c r="M876" s="61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  <c r="AA876" s="48"/>
      <c r="AB876" s="48"/>
      <c r="AC876" s="48"/>
      <c r="AD876" s="48"/>
      <c r="AE876" s="48"/>
      <c r="AF876" s="48"/>
    </row>
    <row r="877" spans="13:32" ht="16.5" customHeight="1" x14ac:dyDescent="0.3">
      <c r="M877" s="61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  <c r="AA877" s="48"/>
      <c r="AB877" s="48"/>
      <c r="AC877" s="48"/>
      <c r="AD877" s="48"/>
      <c r="AE877" s="48"/>
      <c r="AF877" s="48"/>
    </row>
    <row r="878" spans="13:32" ht="16.5" customHeight="1" x14ac:dyDescent="0.3">
      <c r="M878" s="61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  <c r="AA878" s="48"/>
      <c r="AB878" s="48"/>
      <c r="AC878" s="48"/>
      <c r="AD878" s="48"/>
      <c r="AE878" s="48"/>
      <c r="AF878" s="48"/>
    </row>
    <row r="879" spans="13:32" ht="16.5" customHeight="1" x14ac:dyDescent="0.3">
      <c r="M879" s="61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  <c r="AA879" s="48"/>
      <c r="AB879" s="48"/>
      <c r="AC879" s="48"/>
      <c r="AD879" s="48"/>
      <c r="AE879" s="48"/>
      <c r="AF879" s="48"/>
    </row>
    <row r="880" spans="13:32" ht="16.5" customHeight="1" x14ac:dyDescent="0.3">
      <c r="M880" s="61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  <c r="AA880" s="48"/>
      <c r="AB880" s="48"/>
      <c r="AC880" s="48"/>
      <c r="AD880" s="48"/>
      <c r="AE880" s="48"/>
      <c r="AF880" s="48"/>
    </row>
    <row r="881" spans="13:32" ht="16.5" customHeight="1" x14ac:dyDescent="0.3">
      <c r="M881" s="61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  <c r="AA881" s="48"/>
      <c r="AB881" s="48"/>
      <c r="AC881" s="48"/>
      <c r="AD881" s="48"/>
      <c r="AE881" s="48"/>
      <c r="AF881" s="48"/>
    </row>
    <row r="882" spans="13:32" ht="16.5" customHeight="1" x14ac:dyDescent="0.3">
      <c r="M882" s="61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  <c r="AA882" s="48"/>
      <c r="AB882" s="48"/>
      <c r="AC882" s="48"/>
      <c r="AD882" s="48"/>
      <c r="AE882" s="48"/>
      <c r="AF882" s="48"/>
    </row>
    <row r="883" spans="13:32" ht="16.5" customHeight="1" x14ac:dyDescent="0.3">
      <c r="M883" s="61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  <c r="AA883" s="48"/>
      <c r="AB883" s="48"/>
      <c r="AC883" s="48"/>
      <c r="AD883" s="48"/>
      <c r="AE883" s="48"/>
      <c r="AF883" s="48"/>
    </row>
    <row r="884" spans="13:32" ht="16.5" customHeight="1" x14ac:dyDescent="0.3">
      <c r="M884" s="61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  <c r="AA884" s="48"/>
      <c r="AB884" s="48"/>
      <c r="AC884" s="48"/>
      <c r="AD884" s="48"/>
      <c r="AE884" s="48"/>
      <c r="AF884" s="48"/>
    </row>
    <row r="885" spans="13:32" ht="16.5" customHeight="1" x14ac:dyDescent="0.3">
      <c r="M885" s="61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  <c r="AA885" s="48"/>
      <c r="AB885" s="48"/>
      <c r="AC885" s="48"/>
      <c r="AD885" s="48"/>
      <c r="AE885" s="48"/>
      <c r="AF885" s="48"/>
    </row>
    <row r="886" spans="13:32" ht="16.5" customHeight="1" x14ac:dyDescent="0.3">
      <c r="M886" s="61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  <c r="AA886" s="48"/>
      <c r="AB886" s="48"/>
      <c r="AC886" s="48"/>
      <c r="AD886" s="48"/>
      <c r="AE886" s="48"/>
      <c r="AF886" s="48"/>
    </row>
    <row r="887" spans="13:32" ht="16.5" customHeight="1" x14ac:dyDescent="0.3">
      <c r="M887" s="61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  <c r="AA887" s="48"/>
      <c r="AB887" s="48"/>
      <c r="AC887" s="48"/>
      <c r="AD887" s="48"/>
      <c r="AE887" s="48"/>
      <c r="AF887" s="48"/>
    </row>
    <row r="888" spans="13:32" ht="16.5" customHeight="1" x14ac:dyDescent="0.3">
      <c r="M888" s="61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  <c r="AA888" s="48"/>
      <c r="AB888" s="48"/>
      <c r="AC888" s="48"/>
      <c r="AD888" s="48"/>
      <c r="AE888" s="48"/>
      <c r="AF888" s="48"/>
    </row>
    <row r="889" spans="13:32" ht="16.5" customHeight="1" x14ac:dyDescent="0.3">
      <c r="M889" s="61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  <c r="AA889" s="48"/>
      <c r="AB889" s="48"/>
      <c r="AC889" s="48"/>
      <c r="AD889" s="48"/>
      <c r="AE889" s="48"/>
      <c r="AF889" s="48"/>
    </row>
    <row r="890" spans="13:32" ht="16.5" customHeight="1" x14ac:dyDescent="0.3">
      <c r="M890" s="61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  <c r="AA890" s="48"/>
      <c r="AB890" s="48"/>
      <c r="AC890" s="48"/>
      <c r="AD890" s="48"/>
      <c r="AE890" s="48"/>
      <c r="AF890" s="48"/>
    </row>
    <row r="891" spans="13:32" ht="16.5" customHeight="1" x14ac:dyDescent="0.3">
      <c r="M891" s="61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  <c r="AA891" s="48"/>
      <c r="AB891" s="48"/>
      <c r="AC891" s="48"/>
      <c r="AD891" s="48"/>
      <c r="AE891" s="48"/>
      <c r="AF891" s="48"/>
    </row>
    <row r="892" spans="13:32" ht="16.5" customHeight="1" x14ac:dyDescent="0.3">
      <c r="M892" s="61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  <c r="AA892" s="48"/>
      <c r="AB892" s="48"/>
      <c r="AC892" s="48"/>
      <c r="AD892" s="48"/>
      <c r="AE892" s="48"/>
      <c r="AF892" s="48"/>
    </row>
    <row r="893" spans="13:32" ht="16.5" customHeight="1" x14ac:dyDescent="0.3">
      <c r="M893" s="61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  <c r="AA893" s="48"/>
      <c r="AB893" s="48"/>
      <c r="AC893" s="48"/>
      <c r="AD893" s="48"/>
      <c r="AE893" s="48"/>
      <c r="AF893" s="48"/>
    </row>
    <row r="894" spans="13:32" ht="16.5" customHeight="1" x14ac:dyDescent="0.3">
      <c r="M894" s="61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  <c r="AA894" s="48"/>
      <c r="AB894" s="48"/>
      <c r="AC894" s="48"/>
      <c r="AD894" s="48"/>
      <c r="AE894" s="48"/>
      <c r="AF894" s="48"/>
    </row>
    <row r="895" spans="13:32" ht="16.5" customHeight="1" x14ac:dyDescent="0.3">
      <c r="M895" s="61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  <c r="AA895" s="48"/>
      <c r="AB895" s="48"/>
      <c r="AC895" s="48"/>
      <c r="AD895" s="48"/>
      <c r="AE895" s="48"/>
      <c r="AF895" s="48"/>
    </row>
    <row r="896" spans="13:32" ht="16.5" customHeight="1" x14ac:dyDescent="0.3">
      <c r="M896" s="61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  <c r="AA896" s="48"/>
      <c r="AB896" s="48"/>
      <c r="AC896" s="48"/>
      <c r="AD896" s="48"/>
      <c r="AE896" s="48"/>
      <c r="AF896" s="48"/>
    </row>
    <row r="897" spans="13:32" ht="16.5" customHeight="1" x14ac:dyDescent="0.3">
      <c r="M897" s="61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  <c r="AA897" s="48"/>
      <c r="AB897" s="48"/>
      <c r="AC897" s="48"/>
      <c r="AD897" s="48"/>
      <c r="AE897" s="48"/>
      <c r="AF897" s="48"/>
    </row>
    <row r="898" spans="13:32" ht="16.5" customHeight="1" x14ac:dyDescent="0.3">
      <c r="M898" s="61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  <c r="AA898" s="48"/>
      <c r="AB898" s="48"/>
      <c r="AC898" s="48"/>
      <c r="AD898" s="48"/>
      <c r="AE898" s="48"/>
      <c r="AF898" s="48"/>
    </row>
    <row r="899" spans="13:32" ht="16.5" customHeight="1" x14ac:dyDescent="0.3">
      <c r="M899" s="61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  <c r="AA899" s="48"/>
      <c r="AB899" s="48"/>
      <c r="AC899" s="48"/>
      <c r="AD899" s="48"/>
      <c r="AE899" s="48"/>
      <c r="AF899" s="48"/>
    </row>
    <row r="900" spans="13:32" ht="16.5" customHeight="1" x14ac:dyDescent="0.3">
      <c r="M900" s="61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  <c r="AA900" s="48"/>
      <c r="AB900" s="48"/>
      <c r="AC900" s="48"/>
      <c r="AD900" s="48"/>
      <c r="AE900" s="48"/>
      <c r="AF900" s="48"/>
    </row>
    <row r="901" spans="13:32" ht="16.5" customHeight="1" x14ac:dyDescent="0.3">
      <c r="M901" s="61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  <c r="AA901" s="48"/>
      <c r="AB901" s="48"/>
      <c r="AC901" s="48"/>
      <c r="AD901" s="48"/>
      <c r="AE901" s="48"/>
      <c r="AF901" s="48"/>
    </row>
    <row r="902" spans="13:32" ht="16.5" customHeight="1" x14ac:dyDescent="0.3">
      <c r="M902" s="61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  <c r="AA902" s="48"/>
      <c r="AB902" s="48"/>
      <c r="AC902" s="48"/>
      <c r="AD902" s="48"/>
      <c r="AE902" s="48"/>
      <c r="AF902" s="48"/>
    </row>
    <row r="903" spans="13:32" ht="16.5" customHeight="1" x14ac:dyDescent="0.3">
      <c r="M903" s="61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  <c r="AA903" s="48"/>
      <c r="AB903" s="48"/>
      <c r="AC903" s="48"/>
      <c r="AD903" s="48"/>
      <c r="AE903" s="48"/>
      <c r="AF903" s="48"/>
    </row>
    <row r="904" spans="13:32" ht="16.5" customHeight="1" x14ac:dyDescent="0.3">
      <c r="M904" s="61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  <c r="AA904" s="48"/>
      <c r="AB904" s="48"/>
      <c r="AC904" s="48"/>
      <c r="AD904" s="48"/>
      <c r="AE904" s="48"/>
      <c r="AF904" s="48"/>
    </row>
    <row r="905" spans="13:32" ht="16.5" customHeight="1" x14ac:dyDescent="0.3">
      <c r="M905" s="61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  <c r="AA905" s="48"/>
      <c r="AB905" s="48"/>
      <c r="AC905" s="48"/>
      <c r="AD905" s="48"/>
      <c r="AE905" s="48"/>
      <c r="AF905" s="48"/>
    </row>
    <row r="906" spans="13:32" ht="16.5" customHeight="1" x14ac:dyDescent="0.3">
      <c r="M906" s="61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  <c r="AA906" s="48"/>
      <c r="AB906" s="48"/>
      <c r="AC906" s="48"/>
      <c r="AD906" s="48"/>
      <c r="AE906" s="48"/>
      <c r="AF906" s="48"/>
    </row>
    <row r="907" spans="13:32" ht="16.5" customHeight="1" x14ac:dyDescent="0.3">
      <c r="M907" s="61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  <c r="AA907" s="48"/>
      <c r="AB907" s="48"/>
      <c r="AC907" s="48"/>
      <c r="AD907" s="48"/>
      <c r="AE907" s="48"/>
      <c r="AF907" s="48"/>
    </row>
    <row r="908" spans="13:32" ht="16.5" customHeight="1" x14ac:dyDescent="0.3">
      <c r="M908" s="61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  <c r="AA908" s="48"/>
      <c r="AB908" s="48"/>
      <c r="AC908" s="48"/>
      <c r="AD908" s="48"/>
      <c r="AE908" s="48"/>
      <c r="AF908" s="48"/>
    </row>
    <row r="909" spans="13:32" ht="16.5" customHeight="1" x14ac:dyDescent="0.3">
      <c r="M909" s="61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  <c r="AA909" s="48"/>
      <c r="AB909" s="48"/>
      <c r="AC909" s="48"/>
      <c r="AD909" s="48"/>
      <c r="AE909" s="48"/>
      <c r="AF909" s="48"/>
    </row>
    <row r="910" spans="13:32" ht="16.5" customHeight="1" x14ac:dyDescent="0.3">
      <c r="M910" s="61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  <c r="AA910" s="48"/>
      <c r="AB910" s="48"/>
      <c r="AC910" s="48"/>
      <c r="AD910" s="48"/>
      <c r="AE910" s="48"/>
      <c r="AF910" s="48"/>
    </row>
    <row r="911" spans="13:32" ht="16.5" customHeight="1" x14ac:dyDescent="0.3">
      <c r="M911" s="61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  <c r="AA911" s="48"/>
      <c r="AB911" s="48"/>
      <c r="AC911" s="48"/>
      <c r="AD911" s="48"/>
      <c r="AE911" s="48"/>
      <c r="AF911" s="48"/>
    </row>
    <row r="912" spans="13:32" ht="16.5" customHeight="1" x14ac:dyDescent="0.3">
      <c r="M912" s="61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  <c r="AA912" s="48"/>
      <c r="AB912" s="48"/>
      <c r="AC912" s="48"/>
      <c r="AD912" s="48"/>
      <c r="AE912" s="48"/>
      <c r="AF912" s="48"/>
    </row>
    <row r="913" spans="13:32" ht="16.5" customHeight="1" x14ac:dyDescent="0.3">
      <c r="M913" s="61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  <c r="AA913" s="48"/>
      <c r="AB913" s="48"/>
      <c r="AC913" s="48"/>
      <c r="AD913" s="48"/>
      <c r="AE913" s="48"/>
      <c r="AF913" s="48"/>
    </row>
    <row r="914" spans="13:32" ht="16.5" customHeight="1" x14ac:dyDescent="0.3">
      <c r="M914" s="61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  <c r="AA914" s="48"/>
      <c r="AB914" s="48"/>
      <c r="AC914" s="48"/>
      <c r="AD914" s="48"/>
      <c r="AE914" s="48"/>
      <c r="AF914" s="48"/>
    </row>
    <row r="915" spans="13:32" ht="16.5" customHeight="1" x14ac:dyDescent="0.3">
      <c r="M915" s="61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  <c r="AA915" s="48"/>
      <c r="AB915" s="48"/>
      <c r="AC915" s="48"/>
      <c r="AD915" s="48"/>
      <c r="AE915" s="48"/>
      <c r="AF915" s="48"/>
    </row>
    <row r="916" spans="13:32" ht="16.5" customHeight="1" x14ac:dyDescent="0.3">
      <c r="M916" s="61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  <c r="AA916" s="48"/>
      <c r="AB916" s="48"/>
      <c r="AC916" s="48"/>
      <c r="AD916" s="48"/>
      <c r="AE916" s="48"/>
      <c r="AF916" s="48"/>
    </row>
    <row r="917" spans="13:32" ht="16.5" customHeight="1" x14ac:dyDescent="0.3">
      <c r="M917" s="61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  <c r="AA917" s="48"/>
      <c r="AB917" s="48"/>
      <c r="AC917" s="48"/>
      <c r="AD917" s="48"/>
      <c r="AE917" s="48"/>
      <c r="AF917" s="48"/>
    </row>
    <row r="918" spans="13:32" ht="16.5" customHeight="1" x14ac:dyDescent="0.3">
      <c r="M918" s="61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  <c r="AA918" s="48"/>
      <c r="AB918" s="48"/>
      <c r="AC918" s="48"/>
      <c r="AD918" s="48"/>
      <c r="AE918" s="48"/>
      <c r="AF918" s="48"/>
    </row>
    <row r="919" spans="13:32" ht="16.5" customHeight="1" x14ac:dyDescent="0.3">
      <c r="M919" s="61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  <c r="AA919" s="48"/>
      <c r="AB919" s="48"/>
      <c r="AC919" s="48"/>
      <c r="AD919" s="48"/>
      <c r="AE919" s="48"/>
      <c r="AF919" s="48"/>
    </row>
    <row r="920" spans="13:32" ht="16.5" customHeight="1" x14ac:dyDescent="0.3">
      <c r="M920" s="61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  <c r="AA920" s="48"/>
      <c r="AB920" s="48"/>
      <c r="AC920" s="48"/>
      <c r="AD920" s="48"/>
      <c r="AE920" s="48"/>
      <c r="AF920" s="48"/>
    </row>
    <row r="921" spans="13:32" ht="16.5" customHeight="1" x14ac:dyDescent="0.3">
      <c r="M921" s="61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  <c r="AA921" s="48"/>
      <c r="AB921" s="48"/>
      <c r="AC921" s="48"/>
      <c r="AD921" s="48"/>
      <c r="AE921" s="48"/>
      <c r="AF921" s="48"/>
    </row>
    <row r="922" spans="13:32" ht="16.5" customHeight="1" x14ac:dyDescent="0.3">
      <c r="M922" s="61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  <c r="AA922" s="48"/>
      <c r="AB922" s="48"/>
      <c r="AC922" s="48"/>
      <c r="AD922" s="48"/>
      <c r="AE922" s="48"/>
      <c r="AF922" s="48"/>
    </row>
    <row r="923" spans="13:32" ht="16.5" customHeight="1" x14ac:dyDescent="0.3">
      <c r="M923" s="61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  <c r="AA923" s="48"/>
      <c r="AB923" s="48"/>
      <c r="AC923" s="48"/>
      <c r="AD923" s="48"/>
      <c r="AE923" s="48"/>
      <c r="AF923" s="48"/>
    </row>
    <row r="924" spans="13:32" ht="16.5" customHeight="1" x14ac:dyDescent="0.3">
      <c r="M924" s="61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  <c r="AA924" s="48"/>
      <c r="AB924" s="48"/>
      <c r="AC924" s="48"/>
      <c r="AD924" s="48"/>
      <c r="AE924" s="48"/>
      <c r="AF924" s="48"/>
    </row>
    <row r="925" spans="13:32" ht="16.5" customHeight="1" x14ac:dyDescent="0.3">
      <c r="M925" s="61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  <c r="AA925" s="48"/>
      <c r="AB925" s="48"/>
      <c r="AC925" s="48"/>
      <c r="AD925" s="48"/>
      <c r="AE925" s="48"/>
      <c r="AF925" s="48"/>
    </row>
    <row r="926" spans="13:32" ht="16.5" customHeight="1" x14ac:dyDescent="0.3">
      <c r="M926" s="61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  <c r="AA926" s="48"/>
      <c r="AB926" s="48"/>
      <c r="AC926" s="48"/>
      <c r="AD926" s="48"/>
      <c r="AE926" s="48"/>
      <c r="AF926" s="48"/>
    </row>
    <row r="927" spans="13:32" ht="16.5" customHeight="1" x14ac:dyDescent="0.3">
      <c r="M927" s="61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  <c r="AA927" s="48"/>
      <c r="AB927" s="48"/>
      <c r="AC927" s="48"/>
      <c r="AD927" s="48"/>
      <c r="AE927" s="48"/>
      <c r="AF927" s="48"/>
    </row>
    <row r="928" spans="13:32" ht="16.5" customHeight="1" x14ac:dyDescent="0.3">
      <c r="M928" s="61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  <c r="AA928" s="48"/>
      <c r="AB928" s="48"/>
      <c r="AC928" s="48"/>
      <c r="AD928" s="48"/>
      <c r="AE928" s="48"/>
      <c r="AF928" s="48"/>
    </row>
    <row r="929" spans="13:32" ht="16.5" customHeight="1" x14ac:dyDescent="0.3">
      <c r="M929" s="61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  <c r="AA929" s="48"/>
      <c r="AB929" s="48"/>
      <c r="AC929" s="48"/>
      <c r="AD929" s="48"/>
      <c r="AE929" s="48"/>
      <c r="AF929" s="48"/>
    </row>
    <row r="930" spans="13:32" ht="16.5" customHeight="1" x14ac:dyDescent="0.3">
      <c r="M930" s="61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  <c r="AA930" s="48"/>
      <c r="AB930" s="48"/>
      <c r="AC930" s="48"/>
      <c r="AD930" s="48"/>
      <c r="AE930" s="48"/>
      <c r="AF930" s="48"/>
    </row>
    <row r="931" spans="13:32" ht="16.5" customHeight="1" x14ac:dyDescent="0.3">
      <c r="M931" s="61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  <c r="AA931" s="48"/>
      <c r="AB931" s="48"/>
      <c r="AC931" s="48"/>
      <c r="AD931" s="48"/>
      <c r="AE931" s="48"/>
      <c r="AF931" s="48"/>
    </row>
    <row r="932" spans="13:32" ht="16.5" customHeight="1" x14ac:dyDescent="0.3">
      <c r="M932" s="61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  <c r="AA932" s="48"/>
      <c r="AB932" s="48"/>
      <c r="AC932" s="48"/>
      <c r="AD932" s="48"/>
      <c r="AE932" s="48"/>
      <c r="AF932" s="48"/>
    </row>
    <row r="933" spans="13:32" ht="16.5" customHeight="1" x14ac:dyDescent="0.3">
      <c r="M933" s="61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  <c r="AA933" s="48"/>
      <c r="AB933" s="48"/>
      <c r="AC933" s="48"/>
      <c r="AD933" s="48"/>
      <c r="AE933" s="48"/>
      <c r="AF933" s="48"/>
    </row>
    <row r="934" spans="13:32" ht="16.5" customHeight="1" x14ac:dyDescent="0.3">
      <c r="M934" s="61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  <c r="AA934" s="48"/>
      <c r="AB934" s="48"/>
      <c r="AC934" s="48"/>
      <c r="AD934" s="48"/>
      <c r="AE934" s="48"/>
      <c r="AF934" s="48"/>
    </row>
    <row r="935" spans="13:32" ht="16.5" customHeight="1" x14ac:dyDescent="0.3">
      <c r="M935" s="61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  <c r="AA935" s="48"/>
      <c r="AB935" s="48"/>
      <c r="AC935" s="48"/>
      <c r="AD935" s="48"/>
      <c r="AE935" s="48"/>
      <c r="AF935" s="48"/>
    </row>
    <row r="936" spans="13:32" ht="16.5" customHeight="1" x14ac:dyDescent="0.3">
      <c r="M936" s="61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  <c r="AA936" s="48"/>
      <c r="AB936" s="48"/>
      <c r="AC936" s="48"/>
      <c r="AD936" s="48"/>
      <c r="AE936" s="48"/>
      <c r="AF936" s="48"/>
    </row>
    <row r="937" spans="13:32" ht="16.5" customHeight="1" x14ac:dyDescent="0.3">
      <c r="M937" s="61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  <c r="AA937" s="48"/>
      <c r="AB937" s="48"/>
      <c r="AC937" s="48"/>
      <c r="AD937" s="48"/>
      <c r="AE937" s="48"/>
      <c r="AF937" s="48"/>
    </row>
    <row r="938" spans="13:32" ht="16.5" customHeight="1" x14ac:dyDescent="0.3">
      <c r="M938" s="61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  <c r="AA938" s="48"/>
      <c r="AB938" s="48"/>
      <c r="AC938" s="48"/>
      <c r="AD938" s="48"/>
      <c r="AE938" s="48"/>
      <c r="AF938" s="48"/>
    </row>
    <row r="939" spans="13:32" ht="16.5" customHeight="1" x14ac:dyDescent="0.3">
      <c r="M939" s="61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  <c r="AA939" s="48"/>
      <c r="AB939" s="48"/>
      <c r="AC939" s="48"/>
      <c r="AD939" s="48"/>
      <c r="AE939" s="48"/>
      <c r="AF939" s="48"/>
    </row>
    <row r="940" spans="13:32" ht="16.5" customHeight="1" x14ac:dyDescent="0.3">
      <c r="M940" s="61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  <c r="AA940" s="48"/>
      <c r="AB940" s="48"/>
      <c r="AC940" s="48"/>
      <c r="AD940" s="48"/>
      <c r="AE940" s="48"/>
      <c r="AF940" s="48"/>
    </row>
    <row r="941" spans="13:32" ht="16.5" customHeight="1" x14ac:dyDescent="0.3">
      <c r="M941" s="61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  <c r="AA941" s="48"/>
      <c r="AB941" s="48"/>
      <c r="AC941" s="48"/>
      <c r="AD941" s="48"/>
      <c r="AE941" s="48"/>
      <c r="AF941" s="48"/>
    </row>
    <row r="942" spans="13:32" ht="16.5" customHeight="1" x14ac:dyDescent="0.3">
      <c r="M942" s="61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  <c r="AA942" s="48"/>
      <c r="AB942" s="48"/>
      <c r="AC942" s="48"/>
      <c r="AD942" s="48"/>
      <c r="AE942" s="48"/>
      <c r="AF942" s="48"/>
    </row>
    <row r="943" spans="13:32" ht="16.5" customHeight="1" x14ac:dyDescent="0.3">
      <c r="M943" s="61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  <c r="AA943" s="48"/>
      <c r="AB943" s="48"/>
      <c r="AC943" s="48"/>
      <c r="AD943" s="48"/>
      <c r="AE943" s="48"/>
      <c r="AF943" s="48"/>
    </row>
    <row r="944" spans="13:32" ht="16.5" customHeight="1" x14ac:dyDescent="0.3">
      <c r="M944" s="61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  <c r="AA944" s="48"/>
      <c r="AB944" s="48"/>
      <c r="AC944" s="48"/>
      <c r="AD944" s="48"/>
      <c r="AE944" s="48"/>
      <c r="AF944" s="48"/>
    </row>
    <row r="945" spans="13:32" ht="16.5" customHeight="1" x14ac:dyDescent="0.3">
      <c r="M945" s="61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  <c r="AA945" s="48"/>
      <c r="AB945" s="48"/>
      <c r="AC945" s="48"/>
      <c r="AD945" s="48"/>
      <c r="AE945" s="48"/>
      <c r="AF945" s="48"/>
    </row>
    <row r="946" spans="13:32" ht="16.5" customHeight="1" x14ac:dyDescent="0.3">
      <c r="M946" s="61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  <c r="AA946" s="48"/>
      <c r="AB946" s="48"/>
      <c r="AC946" s="48"/>
      <c r="AD946" s="48"/>
      <c r="AE946" s="48"/>
      <c r="AF946" s="48"/>
    </row>
    <row r="947" spans="13:32" ht="16.5" customHeight="1" x14ac:dyDescent="0.3">
      <c r="M947" s="61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  <c r="AA947" s="48"/>
      <c r="AB947" s="48"/>
      <c r="AC947" s="48"/>
      <c r="AD947" s="48"/>
      <c r="AE947" s="48"/>
      <c r="AF947" s="48"/>
    </row>
    <row r="948" spans="13:32" ht="16.5" customHeight="1" x14ac:dyDescent="0.3">
      <c r="M948" s="61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  <c r="AA948" s="48"/>
      <c r="AB948" s="48"/>
      <c r="AC948" s="48"/>
      <c r="AD948" s="48"/>
      <c r="AE948" s="48"/>
      <c r="AF948" s="48"/>
    </row>
    <row r="949" spans="13:32" ht="16.5" customHeight="1" x14ac:dyDescent="0.3">
      <c r="M949" s="61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  <c r="AA949" s="48"/>
      <c r="AB949" s="48"/>
      <c r="AC949" s="48"/>
      <c r="AD949" s="48"/>
      <c r="AE949" s="48"/>
      <c r="AF949" s="48"/>
    </row>
    <row r="950" spans="13:32" ht="16.5" customHeight="1" x14ac:dyDescent="0.3">
      <c r="M950" s="61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  <c r="AA950" s="48"/>
      <c r="AB950" s="48"/>
      <c r="AC950" s="48"/>
      <c r="AD950" s="48"/>
      <c r="AE950" s="48"/>
      <c r="AF950" s="48"/>
    </row>
    <row r="951" spans="13:32" ht="16.5" customHeight="1" x14ac:dyDescent="0.3">
      <c r="M951" s="61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  <c r="AA951" s="48"/>
      <c r="AB951" s="48"/>
      <c r="AC951" s="48"/>
      <c r="AD951" s="48"/>
      <c r="AE951" s="48"/>
      <c r="AF951" s="48"/>
    </row>
    <row r="952" spans="13:32" ht="16.5" customHeight="1" x14ac:dyDescent="0.3">
      <c r="M952" s="61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  <c r="AA952" s="48"/>
      <c r="AB952" s="48"/>
      <c r="AC952" s="48"/>
      <c r="AD952" s="48"/>
      <c r="AE952" s="48"/>
      <c r="AF952" s="48"/>
    </row>
    <row r="953" spans="13:32" ht="16.5" customHeight="1" x14ac:dyDescent="0.3">
      <c r="M953" s="61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  <c r="AA953" s="48"/>
      <c r="AB953" s="48"/>
      <c r="AC953" s="48"/>
      <c r="AD953" s="48"/>
      <c r="AE953" s="48"/>
      <c r="AF953" s="48"/>
    </row>
    <row r="954" spans="13:32" ht="16.5" customHeight="1" x14ac:dyDescent="0.3">
      <c r="M954" s="61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  <c r="AA954" s="48"/>
      <c r="AB954" s="48"/>
      <c r="AC954" s="48"/>
      <c r="AD954" s="48"/>
      <c r="AE954" s="48"/>
      <c r="AF954" s="48"/>
    </row>
    <row r="955" spans="13:32" ht="16.5" customHeight="1" x14ac:dyDescent="0.3">
      <c r="M955" s="61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  <c r="AA955" s="48"/>
      <c r="AB955" s="48"/>
      <c r="AC955" s="48"/>
      <c r="AD955" s="48"/>
      <c r="AE955" s="48"/>
      <c r="AF955" s="48"/>
    </row>
    <row r="956" spans="13:32" ht="16.5" customHeight="1" x14ac:dyDescent="0.3">
      <c r="M956" s="61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  <c r="AA956" s="48"/>
      <c r="AB956" s="48"/>
      <c r="AC956" s="48"/>
      <c r="AD956" s="48"/>
      <c r="AE956" s="48"/>
      <c r="AF956" s="48"/>
    </row>
    <row r="957" spans="13:32" ht="16.5" customHeight="1" x14ac:dyDescent="0.3">
      <c r="M957" s="61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  <c r="AA957" s="48"/>
      <c r="AB957" s="48"/>
      <c r="AC957" s="48"/>
      <c r="AD957" s="48"/>
      <c r="AE957" s="48"/>
      <c r="AF957" s="48"/>
    </row>
    <row r="958" spans="13:32" ht="16.5" customHeight="1" x14ac:dyDescent="0.3">
      <c r="M958" s="61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  <c r="AA958" s="48"/>
      <c r="AB958" s="48"/>
      <c r="AC958" s="48"/>
      <c r="AD958" s="48"/>
      <c r="AE958" s="48"/>
      <c r="AF958" s="48"/>
    </row>
    <row r="959" spans="13:32" ht="16.5" customHeight="1" x14ac:dyDescent="0.3">
      <c r="M959" s="61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  <c r="AA959" s="48"/>
      <c r="AB959" s="48"/>
      <c r="AC959" s="48"/>
      <c r="AD959" s="48"/>
      <c r="AE959" s="48"/>
      <c r="AF959" s="48"/>
    </row>
    <row r="960" spans="13:32" ht="16.5" customHeight="1" x14ac:dyDescent="0.3">
      <c r="M960" s="61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  <c r="AA960" s="48"/>
      <c r="AB960" s="48"/>
      <c r="AC960" s="48"/>
      <c r="AD960" s="48"/>
      <c r="AE960" s="48"/>
      <c r="AF960" s="48"/>
    </row>
    <row r="961" spans="13:32" ht="16.5" customHeight="1" x14ac:dyDescent="0.3">
      <c r="M961" s="61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  <c r="AA961" s="48"/>
      <c r="AB961" s="48"/>
      <c r="AC961" s="48"/>
      <c r="AD961" s="48"/>
      <c r="AE961" s="48"/>
      <c r="AF961" s="48"/>
    </row>
    <row r="962" spans="13:32" ht="16.5" customHeight="1" x14ac:dyDescent="0.3">
      <c r="M962" s="61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  <c r="AA962" s="48"/>
      <c r="AB962" s="48"/>
      <c r="AC962" s="48"/>
      <c r="AD962" s="48"/>
      <c r="AE962" s="48"/>
      <c r="AF962" s="48"/>
    </row>
    <row r="963" spans="13:32" ht="16.5" customHeight="1" x14ac:dyDescent="0.3">
      <c r="M963" s="61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  <c r="AA963" s="48"/>
      <c r="AB963" s="48"/>
      <c r="AC963" s="48"/>
      <c r="AD963" s="48"/>
      <c r="AE963" s="48"/>
      <c r="AF963" s="48"/>
    </row>
    <row r="964" spans="13:32" ht="16.5" customHeight="1" x14ac:dyDescent="0.3">
      <c r="M964" s="61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  <c r="AA964" s="48"/>
      <c r="AB964" s="48"/>
      <c r="AC964" s="48"/>
      <c r="AD964" s="48"/>
      <c r="AE964" s="48"/>
      <c r="AF964" s="48"/>
    </row>
    <row r="965" spans="13:32" ht="16.5" customHeight="1" x14ac:dyDescent="0.3">
      <c r="M965" s="61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  <c r="AA965" s="48"/>
      <c r="AB965" s="48"/>
      <c r="AC965" s="48"/>
      <c r="AD965" s="48"/>
      <c r="AE965" s="48"/>
      <c r="AF965" s="48"/>
    </row>
    <row r="966" spans="13:32" ht="16.5" customHeight="1" x14ac:dyDescent="0.3">
      <c r="M966" s="61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  <c r="AA966" s="48"/>
      <c r="AB966" s="48"/>
      <c r="AC966" s="48"/>
      <c r="AD966" s="48"/>
      <c r="AE966" s="48"/>
      <c r="AF966" s="48"/>
    </row>
    <row r="967" spans="13:32" ht="16.5" customHeight="1" x14ac:dyDescent="0.3">
      <c r="M967" s="61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  <c r="AA967" s="48"/>
      <c r="AB967" s="48"/>
      <c r="AC967" s="48"/>
      <c r="AD967" s="48"/>
      <c r="AE967" s="48"/>
      <c r="AF967" s="48"/>
    </row>
    <row r="968" spans="13:32" ht="16.5" customHeight="1" x14ac:dyDescent="0.3">
      <c r="M968" s="61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  <c r="AA968" s="48"/>
      <c r="AB968" s="48"/>
      <c r="AC968" s="48"/>
      <c r="AD968" s="48"/>
      <c r="AE968" s="48"/>
      <c r="AF968" s="48"/>
    </row>
    <row r="969" spans="13:32" ht="16.5" customHeight="1" x14ac:dyDescent="0.3">
      <c r="M969" s="61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  <c r="AA969" s="48"/>
      <c r="AB969" s="48"/>
      <c r="AC969" s="48"/>
      <c r="AD969" s="48"/>
      <c r="AE969" s="48"/>
      <c r="AF969" s="48"/>
    </row>
    <row r="970" spans="13:32" ht="16.5" customHeight="1" x14ac:dyDescent="0.3">
      <c r="M970" s="61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  <c r="AA970" s="48"/>
      <c r="AB970" s="48"/>
      <c r="AC970" s="48"/>
      <c r="AD970" s="48"/>
      <c r="AE970" s="48"/>
      <c r="AF970" s="48"/>
    </row>
    <row r="971" spans="13:32" ht="16.5" customHeight="1" x14ac:dyDescent="0.3">
      <c r="M971" s="61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  <c r="AA971" s="48"/>
      <c r="AB971" s="48"/>
      <c r="AC971" s="48"/>
      <c r="AD971" s="48"/>
      <c r="AE971" s="48"/>
      <c r="AF971" s="48"/>
    </row>
    <row r="972" spans="13:32" ht="16.5" customHeight="1" x14ac:dyDescent="0.3">
      <c r="M972" s="61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  <c r="AA972" s="48"/>
      <c r="AB972" s="48"/>
      <c r="AC972" s="48"/>
      <c r="AD972" s="48"/>
      <c r="AE972" s="48"/>
      <c r="AF972" s="48"/>
    </row>
    <row r="973" spans="13:32" ht="16.5" customHeight="1" x14ac:dyDescent="0.3">
      <c r="M973" s="61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  <c r="AA973" s="48"/>
      <c r="AB973" s="48"/>
      <c r="AC973" s="48"/>
      <c r="AD973" s="48"/>
      <c r="AE973" s="48"/>
      <c r="AF973" s="48"/>
    </row>
    <row r="974" spans="13:32" ht="16.5" customHeight="1" x14ac:dyDescent="0.3">
      <c r="M974" s="61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  <c r="AA974" s="48"/>
      <c r="AB974" s="48"/>
      <c r="AC974" s="48"/>
      <c r="AD974" s="48"/>
      <c r="AE974" s="48"/>
      <c r="AF974" s="48"/>
    </row>
    <row r="975" spans="13:32" ht="16.5" customHeight="1" x14ac:dyDescent="0.3">
      <c r="M975" s="61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  <c r="AA975" s="48"/>
      <c r="AB975" s="48"/>
      <c r="AC975" s="48"/>
      <c r="AD975" s="48"/>
      <c r="AE975" s="48"/>
      <c r="AF975" s="48"/>
    </row>
    <row r="976" spans="13:32" ht="16.5" customHeight="1" x14ac:dyDescent="0.3">
      <c r="M976" s="61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  <c r="AA976" s="48"/>
      <c r="AB976" s="48"/>
      <c r="AC976" s="48"/>
      <c r="AD976" s="48"/>
      <c r="AE976" s="48"/>
      <c r="AF976" s="48"/>
    </row>
    <row r="977" spans="13:32" ht="16.5" customHeight="1" x14ac:dyDescent="0.3">
      <c r="M977" s="61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  <c r="AA977" s="48"/>
      <c r="AB977" s="48"/>
      <c r="AC977" s="48"/>
      <c r="AD977" s="48"/>
      <c r="AE977" s="48"/>
      <c r="AF977" s="48"/>
    </row>
    <row r="978" spans="13:32" ht="16.5" customHeight="1" x14ac:dyDescent="0.3">
      <c r="M978" s="61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  <c r="AA978" s="48"/>
      <c r="AB978" s="48"/>
      <c r="AC978" s="48"/>
      <c r="AD978" s="48"/>
      <c r="AE978" s="48"/>
      <c r="AF978" s="48"/>
    </row>
    <row r="979" spans="13:32" ht="16.5" customHeight="1" x14ac:dyDescent="0.3">
      <c r="M979" s="61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  <c r="AA979" s="48"/>
      <c r="AB979" s="48"/>
      <c r="AC979" s="48"/>
      <c r="AD979" s="48"/>
      <c r="AE979" s="48"/>
      <c r="AF979" s="48"/>
    </row>
    <row r="980" spans="13:32" ht="16.5" customHeight="1" x14ac:dyDescent="0.3">
      <c r="M980" s="61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  <c r="AA980" s="48"/>
      <c r="AB980" s="48"/>
      <c r="AC980" s="48"/>
      <c r="AD980" s="48"/>
      <c r="AE980" s="48"/>
      <c r="AF980" s="48"/>
    </row>
    <row r="981" spans="13:32" ht="16.5" customHeight="1" x14ac:dyDescent="0.3">
      <c r="M981" s="61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  <c r="AA981" s="48"/>
      <c r="AB981" s="48"/>
      <c r="AC981" s="48"/>
      <c r="AD981" s="48"/>
      <c r="AE981" s="48"/>
      <c r="AF981" s="48"/>
    </row>
    <row r="982" spans="13:32" ht="16.5" customHeight="1" x14ac:dyDescent="0.3">
      <c r="M982" s="61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  <c r="AA982" s="48"/>
      <c r="AB982" s="48"/>
      <c r="AC982" s="48"/>
      <c r="AD982" s="48"/>
      <c r="AE982" s="48"/>
      <c r="AF982" s="48"/>
    </row>
    <row r="983" spans="13:32" ht="16.5" customHeight="1" x14ac:dyDescent="0.3">
      <c r="M983" s="61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  <c r="AA983" s="48"/>
      <c r="AB983" s="48"/>
      <c r="AC983" s="48"/>
      <c r="AD983" s="48"/>
      <c r="AE983" s="48"/>
      <c r="AF983" s="48"/>
    </row>
    <row r="984" spans="13:32" ht="16.5" customHeight="1" x14ac:dyDescent="0.3">
      <c r="M984" s="61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  <c r="AA984" s="48"/>
      <c r="AB984" s="48"/>
      <c r="AC984" s="48"/>
      <c r="AD984" s="48"/>
      <c r="AE984" s="48"/>
      <c r="AF984" s="48"/>
    </row>
    <row r="985" spans="13:32" ht="16.5" customHeight="1" x14ac:dyDescent="0.3">
      <c r="M985" s="61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  <c r="AA985" s="48"/>
      <c r="AB985" s="48"/>
      <c r="AC985" s="48"/>
      <c r="AD985" s="48"/>
      <c r="AE985" s="48"/>
      <c r="AF985" s="48"/>
    </row>
    <row r="986" spans="13:32" ht="16.5" customHeight="1" x14ac:dyDescent="0.3">
      <c r="M986" s="61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  <c r="AA986" s="48"/>
      <c r="AB986" s="48"/>
      <c r="AC986" s="48"/>
      <c r="AD986" s="48"/>
      <c r="AE986" s="48"/>
      <c r="AF986" s="48"/>
    </row>
    <row r="987" spans="13:32" ht="16.5" customHeight="1" x14ac:dyDescent="0.3">
      <c r="M987" s="61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  <c r="AA987" s="48"/>
      <c r="AB987" s="48"/>
      <c r="AC987" s="48"/>
      <c r="AD987" s="48"/>
      <c r="AE987" s="48"/>
      <c r="AF987" s="48"/>
    </row>
    <row r="988" spans="13:32" ht="16.5" customHeight="1" x14ac:dyDescent="0.3">
      <c r="M988" s="61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  <c r="AA988" s="48"/>
      <c r="AB988" s="48"/>
      <c r="AC988" s="48"/>
      <c r="AD988" s="48"/>
      <c r="AE988" s="48"/>
      <c r="AF988" s="48"/>
    </row>
    <row r="989" spans="13:32" ht="16.5" customHeight="1" x14ac:dyDescent="0.3">
      <c r="M989" s="61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  <c r="AA989" s="48"/>
      <c r="AB989" s="48"/>
      <c r="AC989" s="48"/>
      <c r="AD989" s="48"/>
      <c r="AE989" s="48"/>
      <c r="AF989" s="48"/>
    </row>
    <row r="990" spans="13:32" ht="16.5" customHeight="1" x14ac:dyDescent="0.3">
      <c r="M990" s="61"/>
      <c r="N990" s="48"/>
      <c r="O990" s="48"/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  <c r="AA990" s="48"/>
      <c r="AB990" s="48"/>
      <c r="AC990" s="48"/>
      <c r="AD990" s="48"/>
      <c r="AE990" s="48"/>
      <c r="AF990" s="48"/>
    </row>
    <row r="991" spans="13:32" ht="16.5" customHeight="1" x14ac:dyDescent="0.3">
      <c r="M991" s="61"/>
      <c r="N991" s="48"/>
      <c r="O991" s="48"/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  <c r="AA991" s="48"/>
      <c r="AB991" s="48"/>
      <c r="AC991" s="48"/>
      <c r="AD991" s="48"/>
      <c r="AE991" s="48"/>
      <c r="AF991" s="48"/>
    </row>
    <row r="992" spans="13:32" ht="16.5" customHeight="1" x14ac:dyDescent="0.3">
      <c r="M992" s="61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  <c r="AA992" s="48"/>
      <c r="AB992" s="48"/>
      <c r="AC992" s="48"/>
      <c r="AD992" s="48"/>
      <c r="AE992" s="48"/>
      <c r="AF992" s="48"/>
    </row>
    <row r="993" spans="13:32" ht="16.5" customHeight="1" x14ac:dyDescent="0.3">
      <c r="M993" s="61"/>
      <c r="N993" s="48"/>
      <c r="O993" s="48"/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  <c r="AA993" s="48"/>
      <c r="AB993" s="48"/>
      <c r="AC993" s="48"/>
      <c r="AD993" s="48"/>
      <c r="AE993" s="48"/>
      <c r="AF993" s="48"/>
    </row>
    <row r="994" spans="13:32" ht="16.5" customHeight="1" x14ac:dyDescent="0.3">
      <c r="M994" s="61"/>
      <c r="N994" s="48"/>
      <c r="O994" s="48"/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  <c r="AA994" s="48"/>
      <c r="AB994" s="48"/>
      <c r="AC994" s="48"/>
      <c r="AD994" s="48"/>
      <c r="AE994" s="48"/>
      <c r="AF994" s="48"/>
    </row>
    <row r="995" spans="13:32" ht="16.5" customHeight="1" x14ac:dyDescent="0.3">
      <c r="M995" s="61"/>
      <c r="N995" s="48"/>
      <c r="O995" s="48"/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  <c r="AA995" s="48"/>
      <c r="AB995" s="48"/>
      <c r="AC995" s="48"/>
      <c r="AD995" s="48"/>
      <c r="AE995" s="48"/>
      <c r="AF995" s="48"/>
    </row>
    <row r="996" spans="13:32" ht="16.5" customHeight="1" x14ac:dyDescent="0.3">
      <c r="M996" s="61"/>
      <c r="N996" s="48"/>
      <c r="O996" s="48"/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  <c r="AA996" s="48"/>
      <c r="AB996" s="48"/>
      <c r="AC996" s="48"/>
      <c r="AD996" s="48"/>
      <c r="AE996" s="48"/>
      <c r="AF996" s="48"/>
    </row>
    <row r="997" spans="13:32" ht="16.5" customHeight="1" x14ac:dyDescent="0.3">
      <c r="M997" s="61"/>
      <c r="N997" s="48"/>
      <c r="O997" s="48"/>
      <c r="P997" s="48"/>
      <c r="Q997" s="48"/>
      <c r="R997" s="48"/>
      <c r="S997" s="48"/>
      <c r="T997" s="48"/>
      <c r="U997" s="48"/>
      <c r="V997" s="48"/>
      <c r="W997" s="48"/>
      <c r="X997" s="48"/>
      <c r="Y997" s="48"/>
      <c r="Z997" s="48"/>
      <c r="AA997" s="48"/>
      <c r="AB997" s="48"/>
      <c r="AC997" s="48"/>
      <c r="AD997" s="48"/>
      <c r="AE997" s="48"/>
      <c r="AF997" s="48"/>
    </row>
    <row r="998" spans="13:32" ht="16.5" customHeight="1" x14ac:dyDescent="0.3">
      <c r="M998" s="61"/>
      <c r="N998" s="48"/>
      <c r="O998" s="48"/>
      <c r="P998" s="48"/>
      <c r="Q998" s="48"/>
      <c r="R998" s="48"/>
      <c r="S998" s="48"/>
      <c r="T998" s="48"/>
      <c r="U998" s="48"/>
      <c r="V998" s="48"/>
      <c r="W998" s="48"/>
      <c r="X998" s="48"/>
      <c r="Y998" s="48"/>
      <c r="Z998" s="48"/>
      <c r="AA998" s="48"/>
      <c r="AB998" s="48"/>
      <c r="AC998" s="48"/>
      <c r="AD998" s="48"/>
      <c r="AE998" s="48"/>
      <c r="AF998" s="48"/>
    </row>
  </sheetData>
  <autoFilter ref="A2:AL124"/>
  <customSheetViews>
    <customSheetView guid="{D48DA437-29DC-4155-B8E1-A2AD66E68A48}" filter="1" showAutoFilter="1">
      <pageMargins left="0.7" right="0.7" top="0.75" bottom="0.75" header="0.3" footer="0.3"/>
      <autoFilter ref="A7:AL127">
        <filterColumn colId="7">
          <filters>
            <filter val="DEFENSA"/>
            <filter val="ENERGÍA"/>
            <filter val="MEDIO AMBIENTE"/>
            <filter val="RECURSOS HÍDRICOS"/>
            <filter val="SANEAMIENTO BÁSICO"/>
          </filters>
        </filterColumn>
      </autoFilter>
      <extLst>
        <ext uri="GoogleSheetsCustomDataVersion1">
          <go:sheetsCustomData xmlns:go="http://customooxmlschemas.google.com/" filterViewId="1047461876"/>
        </ext>
      </extLst>
    </customSheetView>
    <customSheetView guid="{3F1268B9-F58E-449C-A02E-D0E2716BFBFD}" filter="1" showAutoFilter="1">
      <pageMargins left="0.7" right="0.7" top="0.75" bottom="0.75" header="0.3" footer="0.3"/>
      <autoFilter ref="A7:AL127">
        <filterColumn colId="7">
          <filters>
            <filter val="CULTURAL"/>
            <filter val="DEPORTES"/>
            <filter val="EDUCACIÓN"/>
            <filter val="JUSTICIA"/>
            <filter val="SALUD"/>
            <filter val="SEGURIDAD CIUDADANA"/>
          </filters>
        </filterColumn>
      </autoFilter>
      <extLst>
        <ext uri="GoogleSheetsCustomDataVersion1">
          <go:sheetsCustomData xmlns:go="http://customooxmlschemas.google.com/" filterViewId="2127436006"/>
        </ext>
      </extLst>
    </customSheetView>
    <customSheetView guid="{5E303AF2-6807-445A-9764-79D1CA8EDC02}" filter="1" showAutoFilter="1">
      <pageMargins left="0.7" right="0.7" top="0.75" bottom="0.75" header="0.3" footer="0.3"/>
      <autoFilter ref="A7:AP127">
        <filterColumn colId="7">
          <filters>
            <filter val="TRANSPORTES"/>
            <filter val="HÁBITAT Y VIVIENDA"/>
          </filters>
        </filterColumn>
      </autoFilter>
      <extLst>
        <ext uri="GoogleSheetsCustomDataVersion1">
          <go:sheetsCustomData xmlns:go="http://customooxmlschemas.google.com/" filterViewId="489203724"/>
        </ext>
      </extLst>
    </customSheetView>
    <customSheetView guid="{4F6EDEEA-F6A2-47DF-A5BC-D49B26A15CE5}" filter="1" showAutoFilter="1">
      <pageMargins left="0.7" right="0.7" top="0.75" bottom="0.75" header="0.3" footer="0.3"/>
      <autoFilter ref="A7:AP127"/>
      <extLst>
        <ext uri="GoogleSheetsCustomDataVersion1">
          <go:sheetsCustomData xmlns:go="http://customooxmlschemas.google.com/" filterViewId="657939490"/>
        </ext>
      </extLst>
    </customSheetView>
  </customSheetViews>
  <mergeCells count="22">
    <mergeCell ref="X4:X5"/>
    <mergeCell ref="Y4:AF4"/>
    <mergeCell ref="AG4:AG5"/>
    <mergeCell ref="AH4:AL4"/>
    <mergeCell ref="D3:G3"/>
    <mergeCell ref="H3:AL3"/>
    <mergeCell ref="F4:F5"/>
    <mergeCell ref="G4:G5"/>
    <mergeCell ref="H4:H5"/>
    <mergeCell ref="I4:J4"/>
    <mergeCell ref="K4:K5"/>
    <mergeCell ref="L4:L5"/>
    <mergeCell ref="M4:M5"/>
    <mergeCell ref="N4:N5"/>
    <mergeCell ref="O4:Q4"/>
    <mergeCell ref="R4:V4"/>
    <mergeCell ref="W4:W5"/>
    <mergeCell ref="A4:A5"/>
    <mergeCell ref="B4:B5"/>
    <mergeCell ref="C4:C5"/>
    <mergeCell ref="D4:D5"/>
    <mergeCell ref="E4:E5"/>
  </mergeCells>
  <conditionalFormatting sqref="B49">
    <cfRule type="colorScale" priority="1">
      <colorScale>
        <cfvo type="min"/>
        <cfvo type="max"/>
        <color rgb="FFF4B083"/>
        <color rgb="FFFFFFFF"/>
      </colorScale>
    </cfRule>
  </conditionalFormatting>
  <pageMargins left="0.82677165354330717" right="0.35433070866141736" top="0.47244094488188981" bottom="0.9055118110236221" header="0" footer="0"/>
  <pageSetup paperSize="5060" scale="62" fitToHeight="0" orientation="landscape" r:id="rId1"/>
  <headerFooter>
    <oddFooter>Página &amp;P</oddFooter>
  </headerFooter>
  <rowBreaks count="20" manualBreakCount="20">
    <brk id="12" max="37" man="1"/>
    <brk id="18" max="37" man="1"/>
    <brk id="23" max="37" man="1"/>
    <brk id="27" max="37" man="1"/>
    <brk id="31" max="37" man="1"/>
    <brk id="38" max="37" man="1"/>
    <brk id="43" max="37" man="1"/>
    <brk id="49" max="37" man="1"/>
    <brk id="55" max="37" man="1"/>
    <brk id="62" max="37" man="1"/>
    <brk id="68" max="37" man="1"/>
    <brk id="73" max="37" man="1"/>
    <brk id="79" max="37" man="1"/>
    <brk id="87" max="37" man="1"/>
    <brk id="95" max="37" man="1"/>
    <brk id="100" max="37" man="1"/>
    <brk id="107" max="37" man="1"/>
    <brk id="115" max="37" man="1"/>
    <brk id="123" max="37" man="1"/>
    <brk id="180" max="37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CONSOLIDADO_PC</vt:lpstr>
      <vt:lpstr>CONSOLIDADO_PC!Área_de_impresión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Elmer Ivan Soto Castillo</dc:creator>
  <cp:lastModifiedBy>Edwards Luis Aspi Coariti</cp:lastModifiedBy>
  <cp:lastPrinted>2022-11-28T17:54:30Z</cp:lastPrinted>
  <dcterms:created xsi:type="dcterms:W3CDTF">2022-05-04T02:27:35Z</dcterms:created>
  <dcterms:modified xsi:type="dcterms:W3CDTF">2022-11-28T19:15:40Z</dcterms:modified>
</cp:coreProperties>
</file>